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vm-wndrm1:8085/BWKG/_ALT/TABKALK/AFONDS/1_Fonds2023/Berechnung Budgetausgleich 2022/"/>
    </mc:Choice>
  </mc:AlternateContent>
  <xr:revisionPtr revIDLastSave="0" documentId="8_{A5730147-4B68-4D8D-A30C-F92502687010}" xr6:coauthVersionLast="47" xr6:coauthVersionMax="47" xr10:uidLastSave="{00000000-0000-0000-0000-000000000000}"/>
  <bookViews>
    <workbookView xWindow="57480" yWindow="8250" windowWidth="29040" windowHeight="15840" xr2:uid="{00000000-000D-0000-FFFF-FFFF00000000}"/>
  </bookViews>
  <sheets>
    <sheet name="Budgetausgleich 2022" sheetId="2" r:id="rId1"/>
  </sheets>
  <externalReferences>
    <externalReference r:id="rId2"/>
  </externalReferences>
  <definedNames>
    <definedName name="AbschlagProFall">#REF!</definedName>
    <definedName name="AnmerkungBudget">[1]Ausbildungsbudget!#REF!</definedName>
    <definedName name="AnmerkungFall">#REF!</definedName>
    <definedName name="AnpassungBwkg">#REF!</definedName>
    <definedName name="Auffaellig">[1]Ausbildungsbudget!#REF!</definedName>
    <definedName name="Beitragsjahr">#REF!</definedName>
    <definedName name="Bezeichnung">[1]Ausbildungsbudget!#REF!</definedName>
    <definedName name="BezeichnungFall">#REF!</definedName>
    <definedName name="_xlnm.Print_Area" localSheetId="0">'Budgetausgleich 2022'!$A$1:$O$65</definedName>
    <definedName name="FallzahlEntwicklung">#REF!</definedName>
    <definedName name="FallzahlEntwicklungVj">#REF!</definedName>
    <definedName name="FallzahlHoch">#REF!</definedName>
    <definedName name="FallzahlHochVj">#REF!</definedName>
    <definedName name="FallzahlIstVvj">#REF!</definedName>
    <definedName name="FallzahlKorrektur">#REF!</definedName>
    <definedName name="FallzahlRechnungVvj">#REF!</definedName>
    <definedName name="FallzahlSchaetzung">#REF!</definedName>
    <definedName name="IdentNr">[1]Ausbildungsbudget!#REF!</definedName>
    <definedName name="IdentNrFall">#REF!</definedName>
    <definedName name="IkNrFall">#REF!</definedName>
    <definedName name="KontrolleBwkg">[1]Ausbildungsbudget!#REF!</definedName>
    <definedName name="KorrekturFallzahl">#REF!</definedName>
    <definedName name="KostenplusAzubiAj">#REF!</definedName>
    <definedName name="KostenplusPlatzAj">#REF!</definedName>
    <definedName name="PlaetzeVvj">[1]Ausbildungsbudget!#REF!</definedName>
    <definedName name="SchuelerVj">[1]Ausbildungsbudget!#REF!</definedName>
    <definedName name="Steigerung">[1]Ausbildungsbudget!#REF!</definedName>
    <definedName name="SummeAusbildungsbudget">#REF!</definedName>
    <definedName name="SummeBudgetPlanVvj">[1]Ausbildungsbudget!#REF!</definedName>
    <definedName name="SummeBudgetVj">[1]Ausbildungsbudget!#REF!</definedName>
    <definedName name="SummeBudgetVvj">[1]Ausbildungsbudget!#REF!</definedName>
    <definedName name="SummeRechnungen">#REF!</definedName>
    <definedName name="Version">#REF!</definedName>
    <definedName name="Zahlbetr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2" l="1"/>
  <c r="C11" i="2"/>
  <c r="D18" i="2"/>
  <c r="D11" i="2" s="1"/>
  <c r="H40" i="2"/>
  <c r="H41" i="2" s="1"/>
  <c r="H44" i="2"/>
  <c r="K12" i="2" l="1"/>
  <c r="G26" i="2"/>
  <c r="G25" i="2"/>
  <c r="O40" i="2"/>
  <c r="H48" i="2" s="1"/>
  <c r="H46" i="2"/>
  <c r="M40" i="2" l="1"/>
  <c r="L40" i="2"/>
  <c r="N40" i="2"/>
  <c r="H49" i="2" l="1"/>
  <c r="G18" i="2" l="1"/>
  <c r="K14" i="2" l="1"/>
  <c r="K26" i="2" l="1"/>
  <c r="K25" i="2"/>
  <c r="L26" i="2" l="1"/>
  <c r="L25" i="2"/>
  <c r="H33" i="2" l="1"/>
  <c r="H14" i="2" s="1"/>
  <c r="H11" i="2" s="1"/>
  <c r="F13" i="2"/>
  <c r="F14" i="2"/>
  <c r="F17" i="2"/>
  <c r="F12" i="2"/>
  <c r="K18" i="2" l="1"/>
  <c r="G17" i="2" l="1"/>
  <c r="K17" i="2"/>
  <c r="K24" i="2"/>
  <c r="K23" i="2"/>
  <c r="K22" i="2"/>
  <c r="K21" i="2"/>
  <c r="K20" i="2"/>
  <c r="K19" i="2"/>
  <c r="K16" i="2"/>
  <c r="K15" i="2"/>
  <c r="K13" i="2" l="1"/>
  <c r="K11" i="2" s="1"/>
  <c r="G12" i="2" l="1"/>
  <c r="G13" i="2"/>
  <c r="G14" i="2"/>
  <c r="G15" i="2"/>
  <c r="G16" i="2"/>
  <c r="G19" i="2"/>
  <c r="G20" i="2"/>
  <c r="G21" i="2"/>
  <c r="G22" i="2"/>
  <c r="G23" i="2"/>
  <c r="G24" i="2"/>
  <c r="L12" i="2" l="1"/>
  <c r="G11" i="2"/>
  <c r="L24" i="2" l="1"/>
  <c r="L22" i="2"/>
  <c r="L15" i="2"/>
  <c r="L21" i="2"/>
  <c r="L20" i="2"/>
  <c r="L17" i="2"/>
  <c r="L16" i="2"/>
  <c r="L23" i="2"/>
  <c r="L19" i="2"/>
  <c r="L14" i="2"/>
  <c r="L13" i="2"/>
  <c r="L18" i="2" l="1"/>
  <c r="L11" i="2" l="1"/>
  <c r="H55" i="2" s="1"/>
  <c r="H56" i="2" s="1"/>
</calcChain>
</file>

<file path=xl/sharedStrings.xml><?xml version="1.0" encoding="utf-8"?>
<sst xmlns="http://schemas.openxmlformats.org/spreadsheetml/2006/main" count="79" uniqueCount="75">
  <si>
    <t>Ausbildungsgang</t>
  </si>
  <si>
    <t>M Summe</t>
  </si>
  <si>
    <t>A Krankenpflege</t>
  </si>
  <si>
    <t>B Kinderkrankenpflege</t>
  </si>
  <si>
    <t>D Ergotherapie</t>
  </si>
  <si>
    <t>E Diätassistent</t>
  </si>
  <si>
    <t>F Hebamme</t>
  </si>
  <si>
    <t>H MTA Labor</t>
  </si>
  <si>
    <t>I MTA Radiologie</t>
  </si>
  <si>
    <t>L MTA Funktionsdiagnostik</t>
  </si>
  <si>
    <t>Krankenhaus:</t>
  </si>
  <si>
    <t>IK-Nummer:</t>
  </si>
  <si>
    <t>G Krankengymnast/Physiotherapeut</t>
  </si>
  <si>
    <t>J Logopäde</t>
  </si>
  <si>
    <t>K Orthoptist</t>
  </si>
  <si>
    <t>B-A</t>
  </si>
  <si>
    <t>A</t>
  </si>
  <si>
    <t>B</t>
  </si>
  <si>
    <t>Mitglieds-Nr.</t>
  </si>
  <si>
    <t>Anzahl Schüler Ausbildungsstätte 2021</t>
  </si>
  <si>
    <t>€ pro Schüler
(inkl.
Kosten-
steigerungen)
2021</t>
  </si>
  <si>
    <t>F1 Studierende gem. HebRefG</t>
  </si>
  <si>
    <t>Anmerkungen:</t>
  </si>
  <si>
    <r>
      <rPr>
        <b/>
        <sz val="10"/>
        <color rgb="FF000000"/>
        <rFont val="Calibri"/>
        <family val="2"/>
        <scheme val="minor"/>
      </rPr>
      <t xml:space="preserve">Es wird darum gebeten, folgenden Hinweis an den Jahresabschlussprüfer weiterzugeben: </t>
    </r>
    <r>
      <rPr>
        <sz val="10"/>
        <color indexed="8"/>
        <rFont val="Calibri"/>
        <family val="2"/>
        <scheme val="minor"/>
      </rPr>
      <t xml:space="preserve">
Bei der Angabe (Testierung) der Anzahl der jahresdurchschnittlich tatsächlich beschäftigten Schüler erfolgt keine Umrechnung auf examinierte Vollkräfte beispielsweise anhand 
des in § 17a Abs. 1 Satz 3 und 4 hinterlegten Anrechnungsschlüssels (also keine Teilung durch 9,5 bzw. 6 oder sonstige Anrechnungen).</t>
    </r>
  </si>
  <si>
    <r>
      <t xml:space="preserve">Es wird jeweils mit </t>
    </r>
    <r>
      <rPr>
        <b/>
        <sz val="10"/>
        <color rgb="FF000000"/>
        <rFont val="Calibri"/>
        <family val="2"/>
        <scheme val="minor"/>
      </rPr>
      <t>auf zwei Nachkommastellen gerundeten Werten</t>
    </r>
    <r>
      <rPr>
        <sz val="10"/>
        <color indexed="8"/>
        <rFont val="Calibri"/>
        <family val="2"/>
        <scheme val="minor"/>
      </rPr>
      <t xml:space="preserve"> weitergerrechnet (siehe Pauschalenberechnungs-Formeln). </t>
    </r>
  </si>
  <si>
    <t>Anzahl Schüler Ausbildungsstätte 2022</t>
  </si>
  <si>
    <t>€ pro Platz
(inkl. 
Kostenstei-
gerungen)
2021</t>
  </si>
  <si>
    <t>€ pro Platz
(inkl.
Kosten-
steigerungen)
2022</t>
  </si>
  <si>
    <t>Ausbildungs-
budget
Ausbildungs-
stätte 
2022</t>
  </si>
  <si>
    <t>Anzahl eigene Schüler 2022</t>
  </si>
  <si>
    <t>€ pro Schüler
(inkl.
Kosten-
steigerungen)
2022</t>
  </si>
  <si>
    <t>Ausbildungs-
budget
Schüler
2022</t>
  </si>
  <si>
    <t>Summe
Ausbildungs-
budget 
2022</t>
  </si>
  <si>
    <t>Berechnungshilfe zur Ermittlung des Ausbildungsbudgetausgleichs 2022</t>
  </si>
  <si>
    <t>1. Berechnung des Anspruchs gegenüber dem Ausbildungsfonds - Ist-Budget 2022 auf Basis der tatsächlich jahresdurchschnittlich beschäftigten Azubis 2022</t>
  </si>
  <si>
    <r>
      <t xml:space="preserve">Ist-Ausbildungsbudget 2022 </t>
    </r>
    <r>
      <rPr>
        <u/>
        <sz val="10"/>
        <color indexed="8"/>
        <rFont val="Calibri"/>
        <family val="2"/>
        <scheme val="minor"/>
      </rPr>
      <t>ohne</t>
    </r>
    <r>
      <rPr>
        <sz val="10"/>
        <color indexed="8"/>
        <rFont val="Calibri"/>
        <family val="2"/>
        <scheme val="minor"/>
      </rPr>
      <t xml:space="preserve"> Budgetausgleich 2020 (siehe Berechnung unter 1.)</t>
    </r>
  </si>
  <si>
    <t>Budgetausgleich 2022 (Forderung / Verbindlichkeit gegenüber dem Ausbildungsfonds)</t>
  </si>
  <si>
    <t>3. Berechnung des Ausbildungsbudgetausgleichs 2022</t>
  </si>
  <si>
    <t>Umfang Praxisanleitung an der praktischen Ausbildungszeit in 2022 in Prozent</t>
  </si>
  <si>
    <t>A+B</t>
  </si>
  <si>
    <t>M ATA Anästhesietechn. Assistenz</t>
  </si>
  <si>
    <t>N OTA Operationstechn. Assistenz</t>
  </si>
  <si>
    <t>tatsächliche jahresdurchschnittliche Schülerzahl in Vollkräften insgesamt</t>
  </si>
  <si>
    <t>C Krankenpflegehilfe*</t>
  </si>
  <si>
    <t>€/Schüler</t>
  </si>
  <si>
    <t>C</t>
  </si>
  <si>
    <t>mind. 15%</t>
  </si>
  <si>
    <t>mind. 20%</t>
  </si>
  <si>
    <t>mind. 25%</t>
  </si>
  <si>
    <t>D</t>
  </si>
  <si>
    <t>A+B+C+D</t>
  </si>
  <si>
    <t>Summe Budget für die Finanzierung zur Praxisanleitung von bei ambulanten/hebammengeleiteten Einrichtungen beschäftigten Praxisanleiterinnen</t>
  </si>
  <si>
    <t>zzgl. praktische Ausbildung im Externat</t>
  </si>
  <si>
    <t>praktische Ausbildung im Externat</t>
  </si>
  <si>
    <t>tatsächliche jahresdurchschnittliche Schülerzahl im 1. Ausbildungsjahr in Vollkräften**</t>
  </si>
  <si>
    <t>tatsächliche jahresdurchschnittliche Schülerzahl im 2. Ausbildungsjahr in Vollkräften**</t>
  </si>
  <si>
    <t>Pauschale praktische Ausbildung im KH</t>
  </si>
  <si>
    <t>F1 Studierende gem. HebRerfG - tatsächliche jahresdurchnittliche Schülerzahl 2022 in Vollkräften</t>
  </si>
  <si>
    <t>Pauschale zur praktischen Ausbildung im Krankenhaus inklusive Praxisanleitung in außerklinischen Praxiseinsätzen bei freiberuflich tätigen Hebammen und in von Hebammen geleiteten Einrichtungen (Externat)</t>
  </si>
  <si>
    <t xml:space="preserve">Anzahl eigene und fremde Studierende gem. HebRefG 2022 in VK, für die selbst die Organisation der Ausbildung vollumfänglich geleistet wird </t>
  </si>
  <si>
    <t>Wird für mindestens 7 Studierende gem. HebRefG über alle Ausbildungsjahrgänge hinweg die Organisation der Ausbildung vollständig übernommen?***</t>
  </si>
  <si>
    <t>Anzahl überzahlte Externats-Abschläge aus Vorjahren (zu ermitteln anhand VK-Rechnung)****</t>
  </si>
  <si>
    <t>Anzahl Weiterqualifizierungen externer Praxisanleiterinnen, für die beim Ausbildungsfonds eine Weiterqualifizierungsbestätigung eingereicht wird</t>
  </si>
  <si>
    <t>F1 Studierende gem. HebRefG - Budget praktische Ausbildung</t>
  </si>
  <si>
    <t>F1 Studierende gem. HebRefG - Organisations-Budget</t>
  </si>
  <si>
    <t>F1 Studierende gem. HebRefG - Ausbildungsbudget Ausbildungsstätte 2022</t>
  </si>
  <si>
    <t>2. F1 Studierende gem. HebRefG: Angaben zur Ermittlung des Ausbildungsstätten-Budgets</t>
  </si>
  <si>
    <t>2. Zweijährige Krankenpflegehilfeausbildung: Angaben zur Ermittlung des Ausbildungsmehrvergütungs-Budgets</t>
  </si>
  <si>
    <r>
      <rPr>
        <u/>
        <sz val="10"/>
        <color rgb="FF000000"/>
        <rFont val="Calibri"/>
        <family val="2"/>
        <scheme val="minor"/>
      </rPr>
      <t>* C Krankenpflegehilfe:</t>
    </r>
    <r>
      <rPr>
        <sz val="10"/>
        <color indexed="8"/>
        <rFont val="Calibri"/>
        <family val="2"/>
        <scheme val="minor"/>
      </rPr>
      <t xml:space="preserve"> Die Pauschale "€ pro Schüler" bezieht sich auf die einjährige Krankenpflegehilfeausbildung</t>
    </r>
  </si>
  <si>
    <r>
      <rPr>
        <u/>
        <sz val="10"/>
        <color rgb="FF000000"/>
        <rFont val="Calibri"/>
        <family val="2"/>
        <scheme val="minor"/>
      </rPr>
      <t xml:space="preserve">** 2-jährige Krankenpflegehilfe: </t>
    </r>
    <r>
      <rPr>
        <sz val="10"/>
        <color indexed="8"/>
        <rFont val="Calibri"/>
        <family val="2"/>
        <scheme val="minor"/>
      </rPr>
      <t xml:space="preserve">
Im ersten Ausbildungsjahr findet keine Anrechnung der Arbeitsleistung statt; im zweiten Ausbildungsjahr wird der gesetzliche Anrechnungsschlüssel zur Anwendung gebracht und daher eine entsprechend niedrigere Ausbildungsmehrvergütungspauschale ausgezahlt. Aus diesem Grund sind bei der zweijährigen Krankenpflegehilfe die Azubis in Vollkräften aufgeteilt nach Ausbildungsjahren anzugeben.</t>
    </r>
  </si>
  <si>
    <r>
      <rPr>
        <u/>
        <sz val="10"/>
        <color rgb="FF000000"/>
        <rFont val="Calibri"/>
        <family val="2"/>
        <scheme val="minor"/>
      </rPr>
      <t xml:space="preserve">Zu Spalte 8: 30 %-Regel </t>
    </r>
    <r>
      <rPr>
        <sz val="10"/>
        <rFont val="Calibri"/>
        <family val="2"/>
        <scheme val="minor"/>
      </rPr>
      <t xml:space="preserve">
- Das Ausbildungsbudget Ausbildungsstätte wird auf Basis der gemeldeten Schülerzahlen berechnet; dabei kommt die "30 %-Regel" zur Anwendung. 
- Grundsätzlich wird bei Veränderungen der Anzahl Schüler Ausbildungsstätte vom Jahr 2021 nach 2022 im ersten Jahr nur der variable Anteil von 30 % der Pauschale je Ausbildungsplatz budgetwirksam umgesetzt. 
- Bei erheblichen </t>
    </r>
    <r>
      <rPr>
        <b/>
        <sz val="10"/>
        <rFont val="Calibri"/>
        <family val="2"/>
        <scheme val="minor"/>
      </rPr>
      <t>strukturellen Veränderungen</t>
    </r>
    <r>
      <rPr>
        <sz val="10"/>
        <rFont val="Calibri"/>
        <family val="2"/>
        <scheme val="minor"/>
      </rPr>
      <t xml:space="preserve">, z.B. Fusionen, Schließungen von Ausbildungsstätten etc., ist diese 30 %-Regel bei der Prognose des Ausbildungsbudgets Ausbildungsstätte im Rahmen der Ermittlung des Ausbildungsfonds 2022 auf Landesebene nicht angewandt worden.
- Bei </t>
    </r>
    <r>
      <rPr>
        <b/>
        <sz val="10"/>
        <rFont val="Calibri"/>
        <family val="2"/>
        <scheme val="minor"/>
      </rPr>
      <t>Ausbildungskooperationen</t>
    </r>
    <r>
      <rPr>
        <sz val="10"/>
        <rFont val="Calibri"/>
        <family val="2"/>
        <scheme val="minor"/>
      </rPr>
      <t xml:space="preserve"> wird die Veränderung der Schülerzahlen im Verbund betrachtet und die 30 %-Regel dementsprechen auf alle Kooperationspartner angewendet bzw. nicht angewendet.
- Bei der </t>
    </r>
    <r>
      <rPr>
        <b/>
        <sz val="10"/>
        <rFont val="Calibri"/>
        <family val="2"/>
        <scheme val="minor"/>
      </rPr>
      <t>Kranken-  und Kinderkrankenpflege</t>
    </r>
    <r>
      <rPr>
        <sz val="10"/>
        <rFont val="Calibri"/>
        <family val="2"/>
        <scheme val="minor"/>
      </rPr>
      <t xml:space="preserve"> findet die 30 %-Regel aufgrund des Übergangs zur neuen Pflegeausbildung gem. Pflegeberufegesetz keine Anwendung. Bei den Studierenden gem. HebRefG findet die 30 %-Regel grundsätzlich keine Anwendung.</t>
    </r>
    <r>
      <rPr>
        <sz val="10"/>
        <color indexed="8"/>
        <rFont val="Calibri"/>
        <family val="2"/>
        <scheme val="minor"/>
      </rPr>
      <t xml:space="preserve">
- Bei den Studierenden gem. HebRefG wird die 30 %-Regel nicht angewendet.</t>
    </r>
  </si>
  <si>
    <r>
      <t xml:space="preserve">Alle in der Berechnungshilfe vorausgefüllten Finanzierungspauschalen sind </t>
    </r>
    <r>
      <rPr>
        <sz val="10"/>
        <rFont val="Calibri"/>
        <family val="2"/>
        <scheme val="minor"/>
      </rPr>
      <t>die</t>
    </r>
    <r>
      <rPr>
        <b/>
        <sz val="10"/>
        <rFont val="Calibri"/>
        <family val="2"/>
        <scheme val="minor"/>
      </rPr>
      <t xml:space="preserve"> in der Empfehlungsvereinbarung abgestimmten Beträge</t>
    </r>
    <r>
      <rPr>
        <sz val="10"/>
        <rFont val="Calibri"/>
        <family val="2"/>
        <scheme val="minor"/>
      </rPr>
      <t>.</t>
    </r>
  </si>
  <si>
    <t>Abzugsposition für überzahlte Externats-Abschläge aus Vorjahren</t>
  </si>
  <si>
    <r>
      <rPr>
        <u/>
        <sz val="10"/>
        <color rgb="FF000000"/>
        <rFont val="Calibri"/>
        <family val="2"/>
        <scheme val="minor"/>
      </rPr>
      <t>F1 Studierende gem. HebRefG</t>
    </r>
    <r>
      <rPr>
        <sz val="10"/>
        <color indexed="8"/>
        <rFont val="Calibri"/>
        <family val="2"/>
        <scheme val="minor"/>
      </rPr>
      <t xml:space="preserve">
*** Die Frage danach, ob „für mindestens 7 Studierende über alle Ausbildungsjahre hinweg die </t>
    </r>
    <r>
      <rPr>
        <b/>
        <sz val="10"/>
        <color rgb="FF000000"/>
        <rFont val="Calibri"/>
        <family val="2"/>
        <scheme val="minor"/>
      </rPr>
      <t>Organisation der Ausbildung</t>
    </r>
    <r>
      <rPr>
        <sz val="10"/>
        <color indexed="8"/>
        <rFont val="Calibri"/>
        <family val="2"/>
        <scheme val="minor"/>
      </rPr>
      <t xml:space="preserve"> hinweg vollständig übernommen“ wird, ist mit „Ja“ zu beantworten, wenn bei einer Studiendauer von 3,5 Jahren mindestens 2 Hebammen-Studis pro Jahr verantwortlich zu betreuen sind und die Studienorganisation zu übernehmen ist. Dies soll für Krankenhäusern mit weniger als 2 Studis/Jahr einen Anreiz dazu bieten, die Organisation des Studiums von einem Kooperationskrankenhaus erbringen zu lassen, bei dem die Ausbildungsorganisation für eine entsprechend größere Anzahl an Studis erbracht wird (siehe BWKG-Mitteilung 839/2021 auf S. 6 und 338/2022). 
</t>
    </r>
    <r>
      <rPr>
        <u/>
        <sz val="10"/>
        <color rgb="FF000000"/>
        <rFont val="Calibri"/>
        <family val="2"/>
        <scheme val="minor"/>
      </rPr>
      <t>Beispiel 1:</t>
    </r>
    <r>
      <rPr>
        <sz val="10"/>
        <color rgb="FF000000"/>
        <rFont val="Calibri"/>
        <family val="2"/>
        <scheme val="minor"/>
      </rPr>
      <t xml:space="preserve"> </t>
    </r>
    <r>
      <rPr>
        <sz val="10"/>
        <color indexed="8"/>
        <rFont val="Calibri"/>
        <family val="2"/>
        <scheme val="minor"/>
      </rPr>
      <t xml:space="preserve">Das Krankenhaus hat pro Jahr 2 Studierende; nach 3,5 Jahren sind 7 Studierende am Krankenhaus. Das Krankenhaus erfüllt damit das Kriterium und trägt „Ja“ ein.
</t>
    </r>
    <r>
      <rPr>
        <u/>
        <sz val="10"/>
        <color rgb="FF000000"/>
        <rFont val="Calibri"/>
        <family val="2"/>
        <scheme val="minor"/>
      </rPr>
      <t>Beispiel 2:</t>
    </r>
    <r>
      <rPr>
        <sz val="10"/>
        <color rgb="FF000000"/>
        <rFont val="Calibri"/>
        <family val="2"/>
        <scheme val="minor"/>
      </rPr>
      <t xml:space="preserve"> </t>
    </r>
    <r>
      <rPr>
        <sz val="10"/>
        <color indexed="8"/>
        <rFont val="Calibri"/>
        <family val="2"/>
        <scheme val="minor"/>
      </rPr>
      <t xml:space="preserve">Das Krankenhaus hat 1 Studierende pro Jahr und übernimmt für ein anderes Krankenhaus die vollständige Organisation des Studiums von je einer Studierenden pro Jahr. Damit wird vom Krankenhaus für 2 Studierende pro Jahr die Organisation des Studiums übernommen; nach 3,5 Jahren Studiendauer übernimmt das Krankenhaus für mindestens 7 Studierende die Organisation des Studiums. Es gibt „Ja“ an. 
</t>
    </r>
    <r>
      <rPr>
        <u/>
        <sz val="10"/>
        <color rgb="FF000000"/>
        <rFont val="Calibri"/>
        <family val="2"/>
        <scheme val="minor"/>
      </rPr>
      <t>Achtung:</t>
    </r>
    <r>
      <rPr>
        <sz val="10"/>
        <color indexed="8"/>
        <rFont val="Calibri"/>
        <family val="2"/>
        <scheme val="minor"/>
      </rPr>
      <t xml:space="preserve"> Abbrecher müssen zum Abzug gebracht werden und könnten die Erfüllung des Kriteriums gefährden, womit die Organisationspauschale (in 2022: 2.000 EUR) nicht zur Auszahlung kommen würde (siehe BWKG-Mitteilung 338/2022).
**** Bei Abbruch des Studiums muss für die entsprechende Studierende der bis dahin finanzierte Anteil aus Vorjahren, dem noch keine Kosten für den verpflichtenden 480 h-Einsatz in außerklinischen Praxiseinsätzen bei freiberuflich tätigen Hebammen oder in von Hebammen geleiteten Einrichtungen (Externat) gegenüberstehen, an den Ausbildungsfonds zurückgezahlt werden.
Beispiel: Wenn eine Studierende im Oktober 2020 in das Studium einstieg und in 2021 abgebrochen hat (und noch keine Praxisanleitung im Externat stattfand), sind in 2022 für das Jahr 2020 3/12 bzw. 0,25 VK der 1.885,71 € = 471,43 € an den Fonds zurückzuzahlen. Als "Anzahl überzahlte Externats-Abschläge aus Vorjahren" wäre in dem Beispiel 0,25 VK einzutragen.</t>
    </r>
  </si>
  <si>
    <r>
      <t xml:space="preserve">in 2022 ausgezahltes Ausbildungsbudget 2022 </t>
    </r>
    <r>
      <rPr>
        <u/>
        <sz val="10"/>
        <color theme="1"/>
        <rFont val="Calibri"/>
        <family val="2"/>
        <scheme val="minor"/>
      </rPr>
      <t>ohne</t>
    </r>
    <r>
      <rPr>
        <sz val="10"/>
        <color theme="1"/>
        <rFont val="Calibri"/>
        <family val="2"/>
        <scheme val="minor"/>
      </rPr>
      <t xml:space="preserve"> Budgetausgleich 2020  (siehe Schreiben der
BWKG vom</t>
    </r>
    <r>
      <rPr>
        <sz val="10"/>
        <color rgb="FFFF0000"/>
        <rFont val="Calibri"/>
        <family val="2"/>
        <scheme val="minor"/>
      </rPr>
      <t xml:space="preserve"> </t>
    </r>
    <r>
      <rPr>
        <sz val="10"/>
        <rFont val="Calibri"/>
        <family val="2"/>
        <scheme val="minor"/>
      </rPr>
      <t xml:space="preserve">29.12.2021 </t>
    </r>
    <r>
      <rPr>
        <sz val="10"/>
        <color theme="1"/>
        <rFont val="Calibri"/>
        <family val="2"/>
        <scheme val="minor"/>
      </rPr>
      <t xml:space="preserve">und vereinbartes Budget gemäß Anlage 9 (KHEntgG) bzw. Anlage 6 (BPflV a. F.) bzw. Anlage 8 (BPflV) </t>
    </r>
    <r>
      <rPr>
        <sz val="10"/>
        <rFont val="Calibri"/>
        <family val="2"/>
        <scheme val="minor"/>
      </rPr>
      <t>der PSV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</si>
</sst>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 &quot;€&quot;"/>
    <numFmt numFmtId="165" formatCode="_-* #,##0.00\ [$€-407]_-;\-* #,##0.00\ [$€-407]_-;_-* &quot;-&quot;??\ [$€-407]_-;_-@_-"/>
    <numFmt numFmtId="166" formatCode="0.00\ &quot;VK&quot;"/>
    <numFmt numFmtId="167" formatCode="General\ &quot;Stck.&quot;"/>
  </numFmts>
  <fonts count="23" x14ac:knownFonts="1">
    <font>
      <sz val="10"/>
      <name val="Arial"/>
    </font>
    <font>
      <sz val="10"/>
      <name val="Arial"/>
      <family val="2"/>
    </font>
    <font>
      <sz val="10"/>
      <color indexed="8"/>
      <name val="Arial"/>
      <family val="2"/>
    </font>
    <font>
      <sz val="10"/>
      <color indexed="8"/>
      <name val="Calibri"/>
      <family val="2"/>
      <scheme val="minor"/>
    </font>
    <font>
      <b/>
      <sz val="12"/>
      <name val="Calibri"/>
      <family val="2"/>
      <scheme val="minor"/>
    </font>
    <font>
      <sz val="10"/>
      <name val="Calibri"/>
      <family val="2"/>
      <scheme val="minor"/>
    </font>
    <font>
      <u/>
      <sz val="10"/>
      <name val="Calibri"/>
      <family val="2"/>
      <scheme val="minor"/>
    </font>
    <font>
      <b/>
      <sz val="10"/>
      <name val="Calibri"/>
      <family val="2"/>
      <scheme val="minor"/>
    </font>
    <font>
      <b/>
      <sz val="10"/>
      <color indexed="8"/>
      <name val="Calibri"/>
      <family val="2"/>
      <scheme val="minor"/>
    </font>
    <font>
      <sz val="12"/>
      <name val="Calibri"/>
      <family val="2"/>
      <scheme val="minor"/>
    </font>
    <font>
      <b/>
      <sz val="11"/>
      <name val="Calibri"/>
      <family val="2"/>
      <scheme val="minor"/>
    </font>
    <font>
      <sz val="11"/>
      <name val="Calibri"/>
      <family val="2"/>
      <scheme val="minor"/>
    </font>
    <font>
      <b/>
      <sz val="11"/>
      <color indexed="8"/>
      <name val="Calibri"/>
      <family val="2"/>
      <scheme val="minor"/>
    </font>
    <font>
      <sz val="10"/>
      <color theme="1"/>
      <name val="Calibri"/>
      <family val="2"/>
      <scheme val="minor"/>
    </font>
    <font>
      <u/>
      <sz val="10"/>
      <color theme="1"/>
      <name val="Calibri"/>
      <family val="2"/>
      <scheme val="minor"/>
    </font>
    <font>
      <sz val="10"/>
      <color rgb="FFFF0000"/>
      <name val="Calibri"/>
      <family val="2"/>
      <scheme val="minor"/>
    </font>
    <font>
      <u/>
      <sz val="10"/>
      <color indexed="8"/>
      <name val="Calibri"/>
      <family val="2"/>
      <scheme val="minor"/>
    </font>
    <font>
      <b/>
      <u/>
      <sz val="10"/>
      <color indexed="8"/>
      <name val="Calibri"/>
      <family val="2"/>
      <scheme val="minor"/>
    </font>
    <font>
      <b/>
      <sz val="10"/>
      <color rgb="FF000000"/>
      <name val="Calibri"/>
      <family val="2"/>
      <scheme val="minor"/>
    </font>
    <font>
      <sz val="10"/>
      <name val="Arial"/>
      <family val="2"/>
    </font>
    <font>
      <b/>
      <sz val="10"/>
      <color theme="1"/>
      <name val="Calibri"/>
      <family val="2"/>
      <scheme val="minor"/>
    </font>
    <font>
      <u/>
      <sz val="10"/>
      <color rgb="FF000000"/>
      <name val="Calibri"/>
      <family val="2"/>
      <scheme val="minor"/>
    </font>
    <font>
      <sz val="10"/>
      <color rgb="FF000000"/>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theme="0"/>
        <bgColor indexed="64"/>
      </patternFill>
    </fill>
    <fill>
      <patternFill patternType="solid">
        <fgColor theme="0" tint="-0.249977111117893"/>
        <bgColor indexed="64"/>
      </patternFill>
    </fill>
    <fill>
      <patternFill patternType="solid">
        <fgColor rgb="FFFFCC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0" borderId="0"/>
    <xf numFmtId="9" fontId="19" fillId="0" borderId="0" applyFont="0" applyFill="0" applyBorder="0" applyAlignment="0" applyProtection="0"/>
  </cellStyleXfs>
  <cellXfs count="88">
    <xf numFmtId="0" fontId="0" fillId="0" borderId="0" xfId="0"/>
    <xf numFmtId="0" fontId="3" fillId="6" borderId="0" xfId="2" applyFont="1" applyFill="1"/>
    <xf numFmtId="0" fontId="3" fillId="6" borderId="0" xfId="2" applyFont="1" applyFill="1" applyAlignment="1">
      <alignment textRotation="255"/>
    </xf>
    <xf numFmtId="0" fontId="5" fillId="2" borderId="0" xfId="0" applyFont="1" applyFill="1"/>
    <xf numFmtId="0" fontId="3" fillId="6" borderId="1" xfId="2" applyFont="1" applyFill="1" applyBorder="1" applyAlignment="1">
      <alignment horizontal="center"/>
    </xf>
    <xf numFmtId="0" fontId="9" fillId="2" borderId="0" xfId="0" applyFont="1" applyFill="1" applyAlignment="1">
      <alignment horizontal="left"/>
    </xf>
    <xf numFmtId="0" fontId="11" fillId="2" borderId="0" xfId="0" applyFont="1" applyFill="1"/>
    <xf numFmtId="49" fontId="8" fillId="3" borderId="1" xfId="2" applyNumberFormat="1" applyFont="1" applyFill="1" applyBorder="1" applyAlignment="1">
      <alignment horizontal="center" vertical="center" wrapText="1"/>
    </xf>
    <xf numFmtId="49" fontId="8" fillId="3" borderId="1" xfId="2" applyNumberFormat="1" applyFont="1" applyFill="1" applyBorder="1" applyAlignment="1">
      <alignment horizontal="center" vertical="center"/>
    </xf>
    <xf numFmtId="0" fontId="7" fillId="6" borderId="1" xfId="2" applyFont="1" applyFill="1" applyBorder="1" applyAlignment="1">
      <alignment horizontal="center" vertical="center" wrapText="1"/>
    </xf>
    <xf numFmtId="0" fontId="7" fillId="4" borderId="1" xfId="2" applyFont="1" applyFill="1" applyBorder="1" applyAlignment="1">
      <alignment horizontal="center" vertical="center" wrapText="1"/>
    </xf>
    <xf numFmtId="49" fontId="8" fillId="6" borderId="1" xfId="2" applyNumberFormat="1" applyFont="1" applyFill="1" applyBorder="1" applyAlignment="1">
      <alignment horizontal="left" wrapText="1"/>
    </xf>
    <xf numFmtId="4" fontId="8" fillId="6" borderId="1" xfId="2" applyNumberFormat="1" applyFont="1" applyFill="1" applyBorder="1" applyAlignment="1">
      <alignment horizontal="right" wrapText="1"/>
    </xf>
    <xf numFmtId="164" fontId="8" fillId="6" borderId="1" xfId="2" applyNumberFormat="1" applyFont="1" applyFill="1" applyBorder="1" applyAlignment="1">
      <alignment horizontal="right" wrapText="1"/>
    </xf>
    <xf numFmtId="164" fontId="8" fillId="4" borderId="1" xfId="2" applyNumberFormat="1" applyFont="1" applyFill="1" applyBorder="1" applyAlignment="1">
      <alignment horizontal="right" wrapText="1"/>
    </xf>
    <xf numFmtId="164" fontId="8" fillId="5" borderId="1" xfId="2" applyNumberFormat="1" applyFont="1" applyFill="1" applyBorder="1" applyAlignment="1">
      <alignment horizontal="right" wrapText="1"/>
    </xf>
    <xf numFmtId="49" fontId="3" fillId="6" borderId="1" xfId="2" applyNumberFormat="1" applyFont="1" applyFill="1" applyBorder="1" applyAlignment="1">
      <alignment horizontal="left"/>
    </xf>
    <xf numFmtId="4" fontId="3" fillId="6" borderId="1" xfId="2" applyNumberFormat="1" applyFont="1" applyFill="1" applyBorder="1" applyAlignment="1">
      <alignment horizontal="right" wrapText="1"/>
    </xf>
    <xf numFmtId="164" fontId="3" fillId="6" borderId="1" xfId="2" applyNumberFormat="1" applyFont="1" applyFill="1" applyBorder="1" applyAlignment="1">
      <alignment horizontal="right" wrapText="1"/>
    </xf>
    <xf numFmtId="0" fontId="3" fillId="7" borderId="0" xfId="2" applyFont="1" applyFill="1"/>
    <xf numFmtId="0" fontId="3" fillId="7" borderId="0" xfId="2" applyFont="1" applyFill="1" applyAlignment="1">
      <alignment textRotation="255"/>
    </xf>
    <xf numFmtId="0" fontId="5" fillId="7" borderId="0" xfId="0" applyFont="1" applyFill="1" applyAlignment="1">
      <alignment textRotation="255"/>
    </xf>
    <xf numFmtId="0" fontId="6" fillId="7" borderId="0" xfId="0" applyFont="1" applyFill="1" applyAlignment="1">
      <alignment vertical="top" textRotation="180" shrinkToFit="1"/>
    </xf>
    <xf numFmtId="0" fontId="4" fillId="7" borderId="0" xfId="0" applyFont="1" applyFill="1" applyAlignment="1">
      <alignment horizontal="left"/>
    </xf>
    <xf numFmtId="0" fontId="5" fillId="7" borderId="0" xfId="0" applyFont="1" applyFill="1" applyAlignment="1">
      <alignment vertical="top" textRotation="180" shrinkToFit="1"/>
    </xf>
    <xf numFmtId="0" fontId="5" fillId="7" borderId="0" xfId="0" applyFont="1" applyFill="1"/>
    <xf numFmtId="0" fontId="11" fillId="7" borderId="0" xfId="0" applyFont="1" applyFill="1" applyAlignment="1">
      <alignment horizontal="right"/>
    </xf>
    <xf numFmtId="0" fontId="11" fillId="7" borderId="4" xfId="0" applyFont="1" applyFill="1" applyBorder="1"/>
    <xf numFmtId="0" fontId="5" fillId="7" borderId="0" xfId="0" applyFont="1" applyFill="1" applyAlignment="1" applyProtection="1">
      <alignment horizontal="center"/>
      <protection locked="0"/>
    </xf>
    <xf numFmtId="0" fontId="11" fillId="7" borderId="0" xfId="0" applyFont="1" applyFill="1"/>
    <xf numFmtId="49" fontId="3" fillId="6" borderId="1" xfId="2" applyNumberFormat="1" applyFont="1" applyFill="1" applyBorder="1" applyAlignment="1">
      <alignment horizontal="center" wrapText="1"/>
    </xf>
    <xf numFmtId="0" fontId="3" fillId="6" borderId="1" xfId="2" applyFont="1" applyFill="1" applyBorder="1" applyAlignment="1">
      <alignment horizontal="center" wrapText="1"/>
    </xf>
    <xf numFmtId="0" fontId="2" fillId="6" borderId="0" xfId="2" applyFill="1"/>
    <xf numFmtId="0" fontId="3" fillId="6" borderId="5" xfId="2" applyFont="1" applyFill="1" applyBorder="1" applyAlignment="1">
      <alignment vertical="top"/>
    </xf>
    <xf numFmtId="0" fontId="3" fillId="6" borderId="5" xfId="2" applyFont="1" applyFill="1" applyBorder="1"/>
    <xf numFmtId="0" fontId="8" fillId="6" borderId="1" xfId="2" applyFont="1" applyFill="1" applyBorder="1"/>
    <xf numFmtId="0" fontId="7" fillId="0" borderId="1" xfId="2" applyFont="1" applyBorder="1" applyAlignment="1">
      <alignment horizontal="center" vertical="center" wrapText="1"/>
    </xf>
    <xf numFmtId="0" fontId="17" fillId="6" borderId="0" xfId="2" applyFont="1" applyFill="1" applyAlignment="1">
      <alignment horizontal="left" vertical="top"/>
    </xf>
    <xf numFmtId="0" fontId="3" fillId="6" borderId="0" xfId="2" applyFont="1" applyFill="1" applyAlignment="1">
      <alignment horizontal="left" vertical="top"/>
    </xf>
    <xf numFmtId="0" fontId="8" fillId="6" borderId="0" xfId="2" applyFont="1" applyFill="1"/>
    <xf numFmtId="0" fontId="8" fillId="6" borderId="0" xfId="2" applyFont="1" applyFill="1" applyAlignment="1">
      <alignment horizontal="left"/>
    </xf>
    <xf numFmtId="164" fontId="8" fillId="6" borderId="0" xfId="2" applyNumberFormat="1" applyFont="1" applyFill="1" applyAlignment="1">
      <alignment horizontal="right"/>
    </xf>
    <xf numFmtId="44" fontId="3" fillId="6" borderId="0" xfId="2" applyNumberFormat="1" applyFont="1" applyFill="1"/>
    <xf numFmtId="0" fontId="12" fillId="6" borderId="0" xfId="2" applyFont="1" applyFill="1" applyAlignment="1">
      <alignment horizontal="left" wrapText="1"/>
    </xf>
    <xf numFmtId="164" fontId="5" fillId="6" borderId="1" xfId="2" applyNumberFormat="1" applyFont="1" applyFill="1" applyBorder="1" applyAlignment="1">
      <alignment horizontal="right" wrapText="1"/>
    </xf>
    <xf numFmtId="0" fontId="3" fillId="6" borderId="1" xfId="2" applyFont="1" applyFill="1" applyBorder="1"/>
    <xf numFmtId="49" fontId="3" fillId="6" borderId="0" xfId="2" applyNumberFormat="1" applyFont="1" applyFill="1" applyAlignment="1">
      <alignment horizontal="center" wrapText="1"/>
    </xf>
    <xf numFmtId="49" fontId="3" fillId="6" borderId="0" xfId="2" applyNumberFormat="1" applyFont="1" applyFill="1" applyAlignment="1">
      <alignment horizontal="left"/>
    </xf>
    <xf numFmtId="4" fontId="3" fillId="6" borderId="0" xfId="2" applyNumberFormat="1" applyFont="1" applyFill="1" applyAlignment="1">
      <alignment horizontal="right" wrapText="1"/>
    </xf>
    <xf numFmtId="164" fontId="3" fillId="6" borderId="0" xfId="2" applyNumberFormat="1" applyFont="1" applyFill="1" applyAlignment="1">
      <alignment horizontal="right" wrapText="1"/>
    </xf>
    <xf numFmtId="164" fontId="5" fillId="6" borderId="0" xfId="2" applyNumberFormat="1" applyFont="1" applyFill="1" applyAlignment="1">
      <alignment horizontal="right" wrapText="1"/>
    </xf>
    <xf numFmtId="164" fontId="15" fillId="6" borderId="0" xfId="2" applyNumberFormat="1" applyFont="1" applyFill="1" applyAlignment="1">
      <alignment horizontal="right" wrapText="1"/>
    </xf>
    <xf numFmtId="0" fontId="7" fillId="7" borderId="0" xfId="0" applyFont="1" applyFill="1" applyAlignment="1">
      <alignment horizontal="left"/>
    </xf>
    <xf numFmtId="0" fontId="8" fillId="6" borderId="0" xfId="2" applyFont="1" applyFill="1" applyAlignment="1">
      <alignment horizontal="left" wrapText="1"/>
    </xf>
    <xf numFmtId="4" fontId="3" fillId="8" borderId="1" xfId="2" applyNumberFormat="1" applyFont="1" applyFill="1" applyBorder="1" applyAlignment="1">
      <alignment horizontal="right" wrapText="1"/>
    </xf>
    <xf numFmtId="164" fontId="5" fillId="0" borderId="1" xfId="2" applyNumberFormat="1" applyFont="1" applyBorder="1" applyAlignment="1">
      <alignment horizontal="right" wrapText="1"/>
    </xf>
    <xf numFmtId="0" fontId="12" fillId="6" borderId="1" xfId="2" applyFont="1" applyFill="1" applyBorder="1" applyAlignment="1">
      <alignment horizontal="left" wrapText="1"/>
    </xf>
    <xf numFmtId="164" fontId="3" fillId="8" borderId="1" xfId="2" applyNumberFormat="1" applyFont="1" applyFill="1" applyBorder="1" applyAlignment="1">
      <alignment horizontal="right" wrapText="1"/>
    </xf>
    <xf numFmtId="164" fontId="5" fillId="8" borderId="1" xfId="2" applyNumberFormat="1" applyFont="1" applyFill="1" applyBorder="1" applyAlignment="1">
      <alignment horizontal="right" wrapText="1"/>
    </xf>
    <xf numFmtId="0" fontId="3" fillId="6" borderId="1" xfId="2" applyFont="1" applyFill="1" applyBorder="1" applyAlignment="1">
      <alignment horizontal="left"/>
    </xf>
    <xf numFmtId="165" fontId="3" fillId="6" borderId="0" xfId="2" applyNumberFormat="1" applyFont="1" applyFill="1"/>
    <xf numFmtId="164" fontId="3" fillId="0" borderId="1" xfId="2" applyNumberFormat="1" applyFont="1" applyBorder="1" applyAlignment="1">
      <alignment horizontal="right" wrapText="1"/>
    </xf>
    <xf numFmtId="9" fontId="5" fillId="0" borderId="1" xfId="3" applyFont="1" applyFill="1" applyBorder="1" applyAlignment="1" applyProtection="1">
      <alignment horizontal="center" vertical="center" wrapText="1"/>
      <protection locked="0"/>
    </xf>
    <xf numFmtId="165" fontId="3" fillId="8" borderId="1" xfId="2" applyNumberFormat="1" applyFont="1" applyFill="1" applyBorder="1" applyAlignment="1">
      <alignment vertical="center"/>
    </xf>
    <xf numFmtId="164" fontId="3" fillId="6" borderId="2" xfId="2" applyNumberFormat="1" applyFont="1" applyFill="1" applyBorder="1" applyAlignment="1">
      <alignment vertical="center"/>
    </xf>
    <xf numFmtId="164" fontId="8" fillId="5" borderId="1" xfId="2" applyNumberFormat="1" applyFont="1" applyFill="1" applyBorder="1" applyAlignment="1">
      <alignment horizontal="right" vertical="center" wrapText="1"/>
    </xf>
    <xf numFmtId="166" fontId="3" fillId="6" borderId="1" xfId="2" applyNumberFormat="1" applyFont="1" applyFill="1" applyBorder="1" applyAlignment="1">
      <alignment horizontal="center" vertical="center"/>
    </xf>
    <xf numFmtId="167" fontId="3" fillId="6" borderId="1" xfId="2" applyNumberFormat="1" applyFont="1" applyFill="1" applyBorder="1" applyAlignment="1">
      <alignment horizontal="center" vertical="center"/>
    </xf>
    <xf numFmtId="9" fontId="7" fillId="8" borderId="1" xfId="3" applyFont="1" applyFill="1" applyBorder="1" applyAlignment="1" applyProtection="1">
      <alignment vertical="center" wrapText="1"/>
      <protection locked="0"/>
    </xf>
    <xf numFmtId="164" fontId="7" fillId="0" borderId="1" xfId="2" applyNumberFormat="1" applyFont="1" applyBorder="1" applyAlignment="1">
      <alignment horizontal="right" wrapText="1"/>
    </xf>
    <xf numFmtId="164" fontId="5" fillId="0" borderId="1" xfId="2" applyNumberFormat="1" applyFont="1" applyBorder="1" applyAlignment="1">
      <alignment horizontal="right" vertical="center" wrapText="1"/>
    </xf>
    <xf numFmtId="166" fontId="3" fillId="8" borderId="1" xfId="2" applyNumberFormat="1" applyFont="1" applyFill="1" applyBorder="1" applyAlignment="1">
      <alignment horizontal="center" vertical="center"/>
    </xf>
    <xf numFmtId="164" fontId="5" fillId="8" borderId="1" xfId="2" applyNumberFormat="1" applyFont="1" applyFill="1" applyBorder="1" applyAlignment="1">
      <alignment horizontal="right" vertical="center" wrapText="1"/>
    </xf>
    <xf numFmtId="0" fontId="7" fillId="9" borderId="1" xfId="2" applyFont="1" applyFill="1" applyBorder="1" applyAlignment="1">
      <alignment horizontal="center" vertical="center" wrapText="1"/>
    </xf>
    <xf numFmtId="0" fontId="8" fillId="9" borderId="1" xfId="2" applyFont="1" applyFill="1" applyBorder="1"/>
    <xf numFmtId="164" fontId="8" fillId="9" borderId="3" xfId="2" applyNumberFormat="1" applyFont="1" applyFill="1" applyBorder="1" applyAlignment="1">
      <alignment horizontal="right" vertical="center"/>
    </xf>
    <xf numFmtId="0" fontId="3" fillId="0" borderId="0" xfId="2" applyFont="1" applyAlignment="1">
      <alignment horizontal="left" vertical="top" wrapText="1"/>
    </xf>
    <xf numFmtId="0" fontId="3" fillId="7" borderId="0" xfId="2" applyFont="1" applyFill="1" applyAlignment="1">
      <alignment horizontal="left" vertical="top" wrapText="1"/>
    </xf>
    <xf numFmtId="0" fontId="13" fillId="0" borderId="1" xfId="2" applyFont="1" applyBorder="1" applyAlignment="1">
      <alignment horizontal="left" wrapText="1"/>
    </xf>
    <xf numFmtId="0" fontId="20" fillId="0" borderId="1" xfId="2" applyFont="1" applyBorder="1" applyAlignment="1">
      <alignment horizontal="left" wrapText="1"/>
    </xf>
    <xf numFmtId="0" fontId="4" fillId="7" borderId="0" xfId="0" applyFont="1" applyFill="1" applyAlignment="1">
      <alignment horizontal="left"/>
    </xf>
    <xf numFmtId="0" fontId="3" fillId="6" borderId="1" xfId="2" applyFont="1" applyFill="1" applyBorder="1" applyAlignment="1">
      <alignment horizontal="left"/>
    </xf>
    <xf numFmtId="0" fontId="8" fillId="9" borderId="1" xfId="2" applyFont="1" applyFill="1" applyBorder="1" applyAlignment="1">
      <alignment horizontal="left"/>
    </xf>
    <xf numFmtId="0" fontId="10" fillId="7" borderId="0" xfId="0" applyFont="1" applyFill="1" applyAlignment="1">
      <alignment horizontal="left" wrapText="1"/>
    </xf>
    <xf numFmtId="0" fontId="12" fillId="6" borderId="0" xfId="2" applyFont="1" applyFill="1" applyAlignment="1">
      <alignment horizontal="left" wrapText="1"/>
    </xf>
    <xf numFmtId="0" fontId="13" fillId="0" borderId="1" xfId="2" quotePrefix="1" applyFont="1" applyBorder="1" applyAlignment="1">
      <alignment horizontal="left" wrapText="1"/>
    </xf>
    <xf numFmtId="0" fontId="3" fillId="6" borderId="1" xfId="2" applyFont="1" applyFill="1" applyBorder="1" applyAlignment="1">
      <alignment horizontal="left" wrapText="1"/>
    </xf>
    <xf numFmtId="0" fontId="11" fillId="7" borderId="4" xfId="0" applyFont="1" applyFill="1" applyBorder="1" applyAlignment="1" applyProtection="1">
      <alignment horizontal="center"/>
      <protection locked="0"/>
    </xf>
  </cellXfs>
  <cellStyles count="4">
    <cellStyle name="Euro" xfId="1" xr:uid="{00000000-0005-0000-0000-000000000000}"/>
    <cellStyle name="Prozent" xfId="3" builtinId="5"/>
    <cellStyle name="Standard" xfId="0" builtinId="0"/>
    <cellStyle name="Standard_Ausbildungsbudget2010_MusterBudgetunterlagen" xfId="2" xr:uid="{00000000-0005-0000-0000-00000200000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bwkg.local\redir$\DOKUME~1\ROESSL~1\LOKALE~1\Temp\Ausbildungsbudget2010_MusterBudgetunterla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1"/>
      <sheetName val="Ausbildungsbudget"/>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view="pageBreakPreview" zoomScale="95" zoomScaleNormal="100" zoomScaleSheetLayoutView="95" workbookViewId="0">
      <selection activeCell="H28" sqref="H28"/>
    </sheetView>
  </sheetViews>
  <sheetFormatPr baseColWidth="10" defaultColWidth="11.453125" defaultRowHeight="13" x14ac:dyDescent="0.3"/>
  <cols>
    <col min="1" max="1" width="13.26953125" style="1" customWidth="1"/>
    <col min="2" max="2" width="29" style="1" customWidth="1"/>
    <col min="3" max="3" width="11.54296875" style="1" bestFit="1" customWidth="1"/>
    <col min="4" max="4" width="12.1796875" style="1" customWidth="1"/>
    <col min="5" max="5" width="11.81640625" style="1" bestFit="1" customWidth="1"/>
    <col min="6" max="6" width="11.81640625" style="1" customWidth="1"/>
    <col min="7" max="7" width="13.453125" style="1" bestFit="1" customWidth="1"/>
    <col min="8" max="8" width="14.26953125" style="1" bestFit="1" customWidth="1"/>
    <col min="9" max="9" width="11.54296875" style="1" bestFit="1" customWidth="1"/>
    <col min="10" max="10" width="13" style="1" customWidth="1"/>
    <col min="11" max="11" width="11.81640625" style="1" bestFit="1" customWidth="1"/>
    <col min="12" max="12" width="13.453125" style="1" bestFit="1" customWidth="1"/>
    <col min="13" max="16384" width="11.453125" style="1"/>
  </cols>
  <sheetData>
    <row r="1" spans="1:14" x14ac:dyDescent="0.3">
      <c r="A1" s="19"/>
      <c r="B1" s="19"/>
      <c r="C1" s="19"/>
      <c r="D1" s="19"/>
      <c r="E1" s="19"/>
      <c r="F1" s="19"/>
      <c r="G1" s="19"/>
      <c r="H1" s="19"/>
      <c r="I1" s="19"/>
      <c r="J1" s="19"/>
      <c r="K1" s="20"/>
      <c r="L1" s="19"/>
    </row>
    <row r="2" spans="1:14" s="3" customFormat="1" ht="15.5" x14ac:dyDescent="0.35">
      <c r="A2" s="80" t="s">
        <v>33</v>
      </c>
      <c r="B2" s="80"/>
      <c r="C2" s="80"/>
      <c r="D2" s="80"/>
      <c r="E2" s="80"/>
      <c r="F2" s="80"/>
      <c r="G2" s="80"/>
      <c r="H2" s="80"/>
      <c r="I2" s="80"/>
      <c r="J2" s="80"/>
      <c r="K2" s="21"/>
      <c r="L2" s="22"/>
    </row>
    <row r="3" spans="1:14" s="3" customFormat="1" ht="15.5" x14ac:dyDescent="0.35">
      <c r="A3" s="23"/>
      <c r="B3" s="23"/>
      <c r="C3" s="23"/>
      <c r="D3" s="23"/>
      <c r="E3" s="23"/>
      <c r="F3" s="23"/>
      <c r="G3" s="23"/>
      <c r="H3" s="52"/>
      <c r="I3" s="23"/>
      <c r="J3" s="23"/>
      <c r="K3" s="21"/>
      <c r="L3" s="24"/>
    </row>
    <row r="4" spans="1:14" s="3" customFormat="1" x14ac:dyDescent="0.3">
      <c r="A4" s="83" t="s">
        <v>34</v>
      </c>
      <c r="B4" s="83"/>
      <c r="C4" s="83"/>
      <c r="D4" s="83"/>
      <c r="E4" s="83"/>
      <c r="F4" s="83"/>
      <c r="G4" s="83"/>
      <c r="H4" s="83"/>
      <c r="I4" s="83"/>
      <c r="J4" s="83"/>
      <c r="K4" s="83"/>
      <c r="L4" s="83"/>
    </row>
    <row r="5" spans="1:14" s="3" customFormat="1" x14ac:dyDescent="0.3">
      <c r="A5" s="83"/>
      <c r="B5" s="83"/>
      <c r="C5" s="83"/>
      <c r="D5" s="83"/>
      <c r="E5" s="83"/>
      <c r="F5" s="83"/>
      <c r="G5" s="83"/>
      <c r="H5" s="83"/>
      <c r="I5" s="83"/>
      <c r="J5" s="83"/>
      <c r="K5" s="83"/>
      <c r="L5" s="83"/>
    </row>
    <row r="6" spans="1:14" s="3" customFormat="1" x14ac:dyDescent="0.3">
      <c r="A6" s="25"/>
      <c r="B6" s="25"/>
      <c r="C6" s="25"/>
      <c r="D6" s="25"/>
      <c r="E6" s="25"/>
      <c r="F6" s="25"/>
      <c r="G6" s="25"/>
      <c r="H6" s="25"/>
      <c r="I6" s="25"/>
      <c r="J6" s="25"/>
      <c r="K6" s="21"/>
      <c r="L6" s="24"/>
      <c r="N6" s="25"/>
    </row>
    <row r="7" spans="1:14" s="6" customFormat="1" ht="14.5" x14ac:dyDescent="0.35">
      <c r="A7" s="26" t="s">
        <v>10</v>
      </c>
      <c r="B7" s="87"/>
      <c r="C7" s="87"/>
      <c r="D7" s="87"/>
      <c r="E7" s="26"/>
      <c r="F7" s="26"/>
      <c r="G7" s="87"/>
      <c r="H7" s="87"/>
      <c r="I7" s="26" t="s">
        <v>11</v>
      </c>
      <c r="J7" s="27"/>
      <c r="K7" s="27"/>
      <c r="L7" s="24"/>
      <c r="N7" s="29"/>
    </row>
    <row r="8" spans="1:14" s="3" customFormat="1" x14ac:dyDescent="0.3">
      <c r="A8" s="25"/>
      <c r="B8" s="28"/>
      <c r="C8" s="28"/>
      <c r="D8" s="28"/>
      <c r="E8" s="25"/>
      <c r="F8" s="25"/>
      <c r="G8" s="28"/>
      <c r="H8" s="28"/>
      <c r="I8" s="25"/>
      <c r="J8" s="25"/>
      <c r="K8" s="21"/>
      <c r="L8" s="24"/>
      <c r="N8" s="25"/>
    </row>
    <row r="9" spans="1:14" x14ac:dyDescent="0.3">
      <c r="A9" s="4">
        <v>1</v>
      </c>
      <c r="B9" s="4">
        <v>2</v>
      </c>
      <c r="C9" s="4">
        <v>3</v>
      </c>
      <c r="D9" s="4">
        <v>4</v>
      </c>
      <c r="E9" s="4">
        <v>6</v>
      </c>
      <c r="F9" s="4">
        <v>7</v>
      </c>
      <c r="G9" s="4">
        <v>8</v>
      </c>
      <c r="H9" s="4">
        <v>9</v>
      </c>
      <c r="I9" s="4">
        <v>10</v>
      </c>
      <c r="J9" s="4">
        <v>11</v>
      </c>
      <c r="K9" s="4">
        <v>12</v>
      </c>
      <c r="L9" s="4">
        <v>13</v>
      </c>
      <c r="M9" s="2"/>
      <c r="N9" s="24"/>
    </row>
    <row r="10" spans="1:14" ht="76.5" customHeight="1" x14ac:dyDescent="0.3">
      <c r="A10" s="7" t="s">
        <v>18</v>
      </c>
      <c r="B10" s="8" t="s">
        <v>0</v>
      </c>
      <c r="C10" s="36" t="s">
        <v>19</v>
      </c>
      <c r="D10" s="36" t="s">
        <v>25</v>
      </c>
      <c r="E10" s="36" t="s">
        <v>26</v>
      </c>
      <c r="F10" s="9" t="s">
        <v>27</v>
      </c>
      <c r="G10" s="73" t="s">
        <v>28</v>
      </c>
      <c r="H10" s="9" t="s">
        <v>29</v>
      </c>
      <c r="I10" s="36" t="s">
        <v>20</v>
      </c>
      <c r="J10" s="9" t="s">
        <v>30</v>
      </c>
      <c r="K10" s="10" t="s">
        <v>31</v>
      </c>
      <c r="L10" s="10" t="s">
        <v>32</v>
      </c>
      <c r="M10" s="2"/>
      <c r="N10" s="24"/>
    </row>
    <row r="11" spans="1:14" x14ac:dyDescent="0.3">
      <c r="A11" s="31"/>
      <c r="B11" s="11" t="s">
        <v>1</v>
      </c>
      <c r="C11" s="12" t="str">
        <f>IF(SUM(C12:C26)&gt;0,SUM(C12:C26),"")</f>
        <v/>
      </c>
      <c r="D11" s="12" t="str">
        <f>IF(SUM(D12:D26)&gt;0,SUM(D12:D26),"")</f>
        <v/>
      </c>
      <c r="E11" s="12"/>
      <c r="F11" s="12"/>
      <c r="G11" s="14">
        <f>SUM(G12:G26)</f>
        <v>0</v>
      </c>
      <c r="H11" s="12" t="str">
        <f>IF(SUM(H12:H26)&gt;0,SUM(H12:H26),"")</f>
        <v/>
      </c>
      <c r="I11" s="13"/>
      <c r="J11" s="13"/>
      <c r="K11" s="14">
        <f>SUM(K12:K26)</f>
        <v>0</v>
      </c>
      <c r="L11" s="15">
        <f>SUM(L12:L26)</f>
        <v>0</v>
      </c>
      <c r="M11" s="2"/>
      <c r="N11" s="24"/>
    </row>
    <row r="12" spans="1:14" x14ac:dyDescent="0.3">
      <c r="A12" s="30"/>
      <c r="B12" s="16" t="s">
        <v>2</v>
      </c>
      <c r="C12" s="17"/>
      <c r="D12" s="17"/>
      <c r="E12" s="18">
        <v>13313.04</v>
      </c>
      <c r="F12" s="44">
        <f>IF(E12&lt;&gt;0,ROUND((E12-195)*1.021,2)+55,0)</f>
        <v>13448.52</v>
      </c>
      <c r="G12" s="18">
        <f>ROUND((C12*F12)+(1*((D12-C12)*F12)),2)</f>
        <v>0</v>
      </c>
      <c r="H12" s="17"/>
      <c r="I12" s="18">
        <v>14067.02</v>
      </c>
      <c r="J12" s="55">
        <v>14766.59</v>
      </c>
      <c r="K12" s="18">
        <f>ROUND(H12*J12,2)</f>
        <v>0</v>
      </c>
      <c r="L12" s="18">
        <f>K12+G12</f>
        <v>0</v>
      </c>
      <c r="M12" s="2"/>
      <c r="N12" s="24"/>
    </row>
    <row r="13" spans="1:14" x14ac:dyDescent="0.3">
      <c r="A13" s="30"/>
      <c r="B13" s="16" t="s">
        <v>3</v>
      </c>
      <c r="C13" s="17"/>
      <c r="D13" s="17"/>
      <c r="E13" s="18">
        <v>13313.04</v>
      </c>
      <c r="F13" s="44">
        <f t="shared" ref="F13:F17" si="0">IF(E13&lt;&gt;0,ROUND((E13-195)*1.021,2)+55,0)</f>
        <v>13448.52</v>
      </c>
      <c r="G13" s="18">
        <f>ROUND((C13*F13)+(1*((D13-C13)*F13)),2)</f>
        <v>0</v>
      </c>
      <c r="H13" s="17"/>
      <c r="I13" s="18">
        <v>14067.02</v>
      </c>
      <c r="J13" s="55">
        <v>14766.59</v>
      </c>
      <c r="K13" s="18">
        <f t="shared" ref="K13:K24" si="1">ROUND(H13*J13,2)</f>
        <v>0</v>
      </c>
      <c r="L13" s="18">
        <f t="shared" ref="L13:L24" si="2">K13+G13</f>
        <v>0</v>
      </c>
      <c r="M13" s="2"/>
      <c r="N13" s="24"/>
    </row>
    <row r="14" spans="1:14" x14ac:dyDescent="0.3">
      <c r="A14" s="30"/>
      <c r="B14" s="16" t="s">
        <v>43</v>
      </c>
      <c r="C14" s="17"/>
      <c r="D14" s="17"/>
      <c r="E14" s="18">
        <v>12985.73</v>
      </c>
      <c r="F14" s="44">
        <f t="shared" si="0"/>
        <v>13114.34</v>
      </c>
      <c r="G14" s="18">
        <f>ROUND((C14*F14)+(0.3*((D14-C14)*F14)),2)</f>
        <v>0</v>
      </c>
      <c r="H14" s="54">
        <f>H33</f>
        <v>0</v>
      </c>
      <c r="I14" s="61">
        <v>16605.88</v>
      </c>
      <c r="J14" s="55">
        <v>16621.48</v>
      </c>
      <c r="K14" s="18">
        <f>I33</f>
        <v>0</v>
      </c>
      <c r="L14" s="18">
        <f t="shared" si="2"/>
        <v>0</v>
      </c>
      <c r="M14" s="2"/>
      <c r="N14" s="24"/>
    </row>
    <row r="15" spans="1:14" x14ac:dyDescent="0.3">
      <c r="A15" s="30"/>
      <c r="B15" s="16" t="s">
        <v>4</v>
      </c>
      <c r="C15" s="17"/>
      <c r="D15" s="17"/>
      <c r="E15" s="18"/>
      <c r="F15" s="44"/>
      <c r="G15" s="18">
        <f>ROUND((C15*F15)+(0.3*((D15-C15)*F15)),2)</f>
        <v>0</v>
      </c>
      <c r="H15" s="17"/>
      <c r="I15" s="18">
        <v>17240.439999999999</v>
      </c>
      <c r="J15" s="44">
        <v>17723.349999999999</v>
      </c>
      <c r="K15" s="18">
        <f>ROUND(H15*J15,2)</f>
        <v>0</v>
      </c>
      <c r="L15" s="18">
        <f t="shared" si="2"/>
        <v>0</v>
      </c>
      <c r="M15" s="2"/>
      <c r="N15" s="24"/>
    </row>
    <row r="16" spans="1:14" x14ac:dyDescent="0.3">
      <c r="A16" s="30"/>
      <c r="B16" s="16" t="s">
        <v>5</v>
      </c>
      <c r="C16" s="17"/>
      <c r="D16" s="17"/>
      <c r="E16" s="18"/>
      <c r="F16" s="44"/>
      <c r="G16" s="18">
        <f t="shared" ref="G16:G24" si="3">ROUND((C16*F16)+(0.3*((D16-C16)*F16)),2)</f>
        <v>0</v>
      </c>
      <c r="H16" s="17"/>
      <c r="I16" s="18">
        <v>17240.439999999999</v>
      </c>
      <c r="J16" s="44">
        <v>17723.349999999999</v>
      </c>
      <c r="K16" s="18">
        <f>ROUND(H16*J16,2)</f>
        <v>0</v>
      </c>
      <c r="L16" s="18">
        <f t="shared" si="2"/>
        <v>0</v>
      </c>
      <c r="M16" s="2"/>
      <c r="N16" s="24"/>
    </row>
    <row r="17" spans="1:14" x14ac:dyDescent="0.3">
      <c r="A17" s="30"/>
      <c r="B17" s="16" t="s">
        <v>6</v>
      </c>
      <c r="C17" s="17"/>
      <c r="D17" s="17"/>
      <c r="E17" s="18">
        <v>12041.03</v>
      </c>
      <c r="F17" s="44">
        <f t="shared" si="0"/>
        <v>12149.8</v>
      </c>
      <c r="G17" s="18">
        <f>ROUND((C17*F17)+(0.3*((D17-C17)*F17)),2)</f>
        <v>0</v>
      </c>
      <c r="H17" s="17"/>
      <c r="I17" s="18">
        <v>18593.990000000002</v>
      </c>
      <c r="J17" s="44">
        <v>19111.39</v>
      </c>
      <c r="K17" s="18">
        <f t="shared" si="1"/>
        <v>0</v>
      </c>
      <c r="L17" s="18">
        <f t="shared" si="2"/>
        <v>0</v>
      </c>
      <c r="M17" s="2"/>
      <c r="N17" s="24"/>
    </row>
    <row r="18" spans="1:14" x14ac:dyDescent="0.3">
      <c r="A18" s="30"/>
      <c r="B18" s="16" t="s">
        <v>21</v>
      </c>
      <c r="C18" s="54"/>
      <c r="D18" s="54">
        <f>H38</f>
        <v>0</v>
      </c>
      <c r="E18" s="57"/>
      <c r="F18" s="58"/>
      <c r="G18" s="61">
        <f>H49</f>
        <v>0</v>
      </c>
      <c r="H18" s="17"/>
      <c r="I18" s="18">
        <v>18593.990000000002</v>
      </c>
      <c r="J18" s="55">
        <v>24300.16</v>
      </c>
      <c r="K18" s="18">
        <f t="shared" si="1"/>
        <v>0</v>
      </c>
      <c r="L18" s="18">
        <f t="shared" ref="L18" si="4">K18+G18</f>
        <v>0</v>
      </c>
      <c r="M18" s="2"/>
      <c r="N18" s="24"/>
    </row>
    <row r="19" spans="1:14" x14ac:dyDescent="0.3">
      <c r="A19" s="30"/>
      <c r="B19" s="16" t="s">
        <v>12</v>
      </c>
      <c r="C19" s="17"/>
      <c r="D19" s="17"/>
      <c r="E19" s="18"/>
      <c r="F19" s="44"/>
      <c r="G19" s="18">
        <f t="shared" si="3"/>
        <v>0</v>
      </c>
      <c r="H19" s="17"/>
      <c r="I19" s="18">
        <v>17240.439999999999</v>
      </c>
      <c r="J19" s="44">
        <v>17723.349999999999</v>
      </c>
      <c r="K19" s="18">
        <f t="shared" si="1"/>
        <v>0</v>
      </c>
      <c r="L19" s="18">
        <f t="shared" si="2"/>
        <v>0</v>
      </c>
      <c r="M19" s="2"/>
      <c r="N19" s="24"/>
    </row>
    <row r="20" spans="1:14" x14ac:dyDescent="0.3">
      <c r="A20" s="30"/>
      <c r="B20" s="16" t="s">
        <v>7</v>
      </c>
      <c r="C20" s="17"/>
      <c r="D20" s="17"/>
      <c r="E20" s="18"/>
      <c r="F20" s="44"/>
      <c r="G20" s="18">
        <f t="shared" si="3"/>
        <v>0</v>
      </c>
      <c r="H20" s="17"/>
      <c r="I20" s="18">
        <v>17240.439999999999</v>
      </c>
      <c r="J20" s="44">
        <v>17723.349999999999</v>
      </c>
      <c r="K20" s="18">
        <f t="shared" si="1"/>
        <v>0</v>
      </c>
      <c r="L20" s="18">
        <f t="shared" si="2"/>
        <v>0</v>
      </c>
      <c r="M20" s="2"/>
      <c r="N20" s="24"/>
    </row>
    <row r="21" spans="1:14" x14ac:dyDescent="0.3">
      <c r="A21" s="30"/>
      <c r="B21" s="16" t="s">
        <v>8</v>
      </c>
      <c r="C21" s="17"/>
      <c r="D21" s="17"/>
      <c r="E21" s="18"/>
      <c r="F21" s="44"/>
      <c r="G21" s="18">
        <f t="shared" si="3"/>
        <v>0</v>
      </c>
      <c r="H21" s="17"/>
      <c r="I21" s="18">
        <v>17240.439999999999</v>
      </c>
      <c r="J21" s="44">
        <v>17723.349999999999</v>
      </c>
      <c r="K21" s="18">
        <f t="shared" si="1"/>
        <v>0</v>
      </c>
      <c r="L21" s="18">
        <f t="shared" si="2"/>
        <v>0</v>
      </c>
      <c r="M21" s="2"/>
      <c r="N21" s="24"/>
    </row>
    <row r="22" spans="1:14" x14ac:dyDescent="0.3">
      <c r="A22" s="30"/>
      <c r="B22" s="16" t="s">
        <v>13</v>
      </c>
      <c r="C22" s="17"/>
      <c r="D22" s="17"/>
      <c r="E22" s="18"/>
      <c r="F22" s="44"/>
      <c r="G22" s="18">
        <f t="shared" si="3"/>
        <v>0</v>
      </c>
      <c r="H22" s="17"/>
      <c r="I22" s="18">
        <v>17240.439999999999</v>
      </c>
      <c r="J22" s="44">
        <v>17723.349999999999</v>
      </c>
      <c r="K22" s="18">
        <f t="shared" si="1"/>
        <v>0</v>
      </c>
      <c r="L22" s="18">
        <f t="shared" si="2"/>
        <v>0</v>
      </c>
      <c r="M22" s="2"/>
      <c r="N22" s="24"/>
    </row>
    <row r="23" spans="1:14" x14ac:dyDescent="0.3">
      <c r="A23" s="30"/>
      <c r="B23" s="16" t="s">
        <v>14</v>
      </c>
      <c r="C23" s="17"/>
      <c r="D23" s="17"/>
      <c r="E23" s="18"/>
      <c r="F23" s="44"/>
      <c r="G23" s="18">
        <f t="shared" si="3"/>
        <v>0</v>
      </c>
      <c r="H23" s="17"/>
      <c r="I23" s="18">
        <v>17240.439999999999</v>
      </c>
      <c r="J23" s="44">
        <v>17723.349999999999</v>
      </c>
      <c r="K23" s="18">
        <f t="shared" si="1"/>
        <v>0</v>
      </c>
      <c r="L23" s="18">
        <f t="shared" si="2"/>
        <v>0</v>
      </c>
      <c r="M23" s="2"/>
      <c r="N23" s="24"/>
    </row>
    <row r="24" spans="1:14" x14ac:dyDescent="0.3">
      <c r="A24" s="30"/>
      <c r="B24" s="16" t="s">
        <v>9</v>
      </c>
      <c r="C24" s="17"/>
      <c r="D24" s="17"/>
      <c r="E24" s="18"/>
      <c r="F24" s="44"/>
      <c r="G24" s="18">
        <f t="shared" si="3"/>
        <v>0</v>
      </c>
      <c r="H24" s="17"/>
      <c r="I24" s="18">
        <v>17240.439999999999</v>
      </c>
      <c r="J24" s="44">
        <v>17723.349999999999</v>
      </c>
      <c r="K24" s="18">
        <f t="shared" si="1"/>
        <v>0</v>
      </c>
      <c r="L24" s="18">
        <f t="shared" si="2"/>
        <v>0</v>
      </c>
      <c r="M24" s="2"/>
      <c r="N24" s="24"/>
    </row>
    <row r="25" spans="1:14" x14ac:dyDescent="0.3">
      <c r="A25" s="30"/>
      <c r="B25" s="16" t="s">
        <v>40</v>
      </c>
      <c r="C25" s="17"/>
      <c r="D25" s="17"/>
      <c r="E25" s="18"/>
      <c r="F25" s="55">
        <v>12663.84</v>
      </c>
      <c r="G25" s="55">
        <f>ROUND((C25*F25)+(1*((D25-C25)*F25)),2)</f>
        <v>0</v>
      </c>
      <c r="H25" s="17"/>
      <c r="I25" s="18"/>
      <c r="J25" s="44">
        <v>18739.63</v>
      </c>
      <c r="K25" s="18">
        <f t="shared" ref="K25:K26" si="5">ROUND(H25*J25,2)</f>
        <v>0</v>
      </c>
      <c r="L25" s="18">
        <f t="shared" ref="L25:L26" si="6">K25+G25</f>
        <v>0</v>
      </c>
      <c r="M25" s="2"/>
      <c r="N25" s="24"/>
    </row>
    <row r="26" spans="1:14" x14ac:dyDescent="0.3">
      <c r="A26" s="30"/>
      <c r="B26" s="16" t="s">
        <v>41</v>
      </c>
      <c r="C26" s="17"/>
      <c r="D26" s="17"/>
      <c r="E26" s="18"/>
      <c r="F26" s="55">
        <v>12663.84</v>
      </c>
      <c r="G26" s="55">
        <f>ROUND((C26*F26)+(1*((D26-C26)*F26)),2)</f>
        <v>0</v>
      </c>
      <c r="H26" s="17"/>
      <c r="I26" s="18"/>
      <c r="J26" s="44">
        <v>18739.63</v>
      </c>
      <c r="K26" s="18">
        <f t="shared" si="5"/>
        <v>0</v>
      </c>
      <c r="L26" s="18">
        <f t="shared" si="6"/>
        <v>0</v>
      </c>
      <c r="M26" s="2"/>
      <c r="N26" s="24"/>
    </row>
    <row r="27" spans="1:14" x14ac:dyDescent="0.3">
      <c r="A27" s="46"/>
      <c r="B27" s="47"/>
      <c r="C27" s="48"/>
      <c r="D27" s="48"/>
      <c r="E27" s="49"/>
      <c r="F27" s="50"/>
      <c r="G27" s="49"/>
      <c r="H27" s="48"/>
      <c r="I27" s="49"/>
      <c r="J27" s="51"/>
      <c r="K27" s="49"/>
      <c r="L27" s="49"/>
      <c r="M27" s="2"/>
      <c r="N27" s="24"/>
    </row>
    <row r="28" spans="1:14" x14ac:dyDescent="0.3">
      <c r="A28" s="46"/>
      <c r="B28" s="47"/>
      <c r="C28" s="48"/>
      <c r="D28" s="48"/>
      <c r="E28" s="49"/>
      <c r="F28" s="50"/>
      <c r="G28" s="49"/>
      <c r="H28" s="48"/>
      <c r="I28" s="49"/>
      <c r="J28" s="51"/>
      <c r="K28" s="49"/>
      <c r="L28" s="49"/>
      <c r="M28" s="2"/>
      <c r="N28" s="24"/>
    </row>
    <row r="29" spans="1:14" ht="14.5" x14ac:dyDescent="0.35">
      <c r="A29" s="84" t="s">
        <v>67</v>
      </c>
      <c r="B29" s="84"/>
      <c r="C29" s="84"/>
      <c r="D29" s="84"/>
      <c r="E29" s="84"/>
      <c r="F29" s="84"/>
      <c r="G29" s="84"/>
      <c r="H29" s="84"/>
      <c r="I29" s="84"/>
      <c r="J29" s="84"/>
      <c r="K29" s="49"/>
      <c r="L29" s="49"/>
      <c r="M29" s="2"/>
      <c r="N29" s="24"/>
    </row>
    <row r="30" spans="1:14" ht="14.5" x14ac:dyDescent="0.35">
      <c r="A30" s="43"/>
      <c r="B30" s="43"/>
      <c r="C30" s="43"/>
      <c r="D30" s="43"/>
      <c r="E30" s="43"/>
      <c r="F30" s="43"/>
      <c r="G30" s="43"/>
      <c r="H30" s="53"/>
      <c r="I30" s="56" t="s">
        <v>44</v>
      </c>
      <c r="J30" s="43"/>
      <c r="K30" s="49"/>
      <c r="L30" s="49"/>
      <c r="M30" s="2"/>
      <c r="N30" s="24"/>
    </row>
    <row r="31" spans="1:14" x14ac:dyDescent="0.3">
      <c r="A31" s="45" t="s">
        <v>16</v>
      </c>
      <c r="B31" s="85" t="s">
        <v>54</v>
      </c>
      <c r="C31" s="78"/>
      <c r="D31" s="78"/>
      <c r="E31" s="78"/>
      <c r="F31" s="78"/>
      <c r="G31" s="78"/>
      <c r="H31" s="66"/>
      <c r="I31" s="18">
        <v>16621.48</v>
      </c>
      <c r="K31" s="49"/>
      <c r="L31" s="49"/>
      <c r="M31" s="2"/>
      <c r="N31" s="24"/>
    </row>
    <row r="32" spans="1:14" x14ac:dyDescent="0.3">
      <c r="A32" s="45" t="s">
        <v>17</v>
      </c>
      <c r="B32" s="85" t="s">
        <v>55</v>
      </c>
      <c r="C32" s="78"/>
      <c r="D32" s="78"/>
      <c r="E32" s="78"/>
      <c r="F32" s="78"/>
      <c r="G32" s="78"/>
      <c r="H32" s="66"/>
      <c r="I32" s="18">
        <v>5230.29</v>
      </c>
      <c r="K32" s="49"/>
      <c r="L32" s="49"/>
      <c r="M32" s="2"/>
      <c r="N32" s="24"/>
    </row>
    <row r="33" spans="1:15" x14ac:dyDescent="0.3">
      <c r="A33" s="45" t="s">
        <v>39</v>
      </c>
      <c r="B33" s="78" t="s">
        <v>42</v>
      </c>
      <c r="C33" s="78"/>
      <c r="D33" s="78"/>
      <c r="E33" s="78"/>
      <c r="F33" s="78"/>
      <c r="G33" s="78"/>
      <c r="H33" s="71">
        <f>SUM(H31:H32)</f>
        <v>0</v>
      </c>
      <c r="I33" s="57">
        <f>ROUND(H31*I31+H32*I32,2)</f>
        <v>0</v>
      </c>
      <c r="K33" s="49"/>
      <c r="L33" s="49"/>
      <c r="M33" s="2"/>
      <c r="N33" s="24"/>
    </row>
    <row r="34" spans="1:15" x14ac:dyDescent="0.3">
      <c r="A34" s="49"/>
      <c r="B34" s="49"/>
      <c r="C34" s="49"/>
      <c r="D34" s="49"/>
      <c r="E34" s="49"/>
      <c r="F34" s="49"/>
      <c r="G34" s="49"/>
      <c r="H34" s="49"/>
      <c r="I34" s="49"/>
      <c r="J34" s="49"/>
      <c r="K34" s="49"/>
      <c r="L34" s="49"/>
      <c r="M34" s="2"/>
      <c r="N34" s="24"/>
    </row>
    <row r="35" spans="1:15" x14ac:dyDescent="0.3">
      <c r="K35" s="2"/>
      <c r="L35" s="24"/>
      <c r="N35" s="19"/>
    </row>
    <row r="36" spans="1:15" ht="14.5" x14ac:dyDescent="0.35">
      <c r="A36" s="84" t="s">
        <v>66</v>
      </c>
      <c r="B36" s="84"/>
      <c r="C36" s="84"/>
      <c r="D36" s="84"/>
      <c r="E36" s="84"/>
      <c r="F36" s="84"/>
      <c r="G36" s="84"/>
      <c r="H36" s="84"/>
      <c r="I36" s="84"/>
      <c r="J36" s="84"/>
      <c r="K36" s="2"/>
      <c r="L36" s="24"/>
      <c r="N36" s="19"/>
    </row>
    <row r="37" spans="1:15" ht="13" customHeight="1" x14ac:dyDescent="0.35">
      <c r="A37" s="43"/>
      <c r="B37" s="43"/>
      <c r="C37" s="43"/>
      <c r="D37" s="43"/>
      <c r="E37" s="43"/>
      <c r="F37" s="43"/>
      <c r="G37" s="43"/>
      <c r="H37" s="53"/>
      <c r="I37" s="43"/>
      <c r="J37" s="43"/>
      <c r="K37" s="2"/>
      <c r="L37" s="24"/>
      <c r="N37" s="19"/>
    </row>
    <row r="38" spans="1:15" ht="39" x14ac:dyDescent="0.35">
      <c r="A38" s="45"/>
      <c r="B38" s="78" t="s">
        <v>57</v>
      </c>
      <c r="C38" s="78"/>
      <c r="D38" s="78"/>
      <c r="E38" s="78"/>
      <c r="F38" s="78"/>
      <c r="G38" s="78"/>
      <c r="H38" s="66"/>
      <c r="I38" s="43"/>
      <c r="J38" s="43"/>
      <c r="L38" s="68" t="s">
        <v>46</v>
      </c>
      <c r="M38" s="68" t="s">
        <v>47</v>
      </c>
      <c r="N38" s="68" t="s">
        <v>48</v>
      </c>
      <c r="O38" s="68" t="s">
        <v>53</v>
      </c>
    </row>
    <row r="39" spans="1:15" ht="25.5" customHeight="1" x14ac:dyDescent="0.3">
      <c r="A39" s="45"/>
      <c r="B39" s="78" t="s">
        <v>38</v>
      </c>
      <c r="C39" s="78"/>
      <c r="D39" s="78"/>
      <c r="E39" s="78"/>
      <c r="F39" s="78"/>
      <c r="G39" s="78"/>
      <c r="H39" s="62"/>
      <c r="J39" s="86" t="s">
        <v>56</v>
      </c>
      <c r="K39" s="86"/>
      <c r="L39" s="70">
        <v>6076.99</v>
      </c>
      <c r="M39" s="70">
        <v>7218.47</v>
      </c>
      <c r="N39" s="70">
        <v>8359.9500000000007</v>
      </c>
      <c r="O39" s="63"/>
    </row>
    <row r="40" spans="1:15" ht="25.5" customHeight="1" x14ac:dyDescent="0.3">
      <c r="A40" s="45"/>
      <c r="B40" s="78" t="s">
        <v>58</v>
      </c>
      <c r="C40" s="78"/>
      <c r="D40" s="78"/>
      <c r="E40" s="78"/>
      <c r="F40" s="78"/>
      <c r="G40" s="78"/>
      <c r="H40" s="72" t="str">
        <f>IF(H39=L38,L40,IF(H39=M38,M40,IF(H39=N38,N40,"0,00 €")))</f>
        <v>0,00 €</v>
      </c>
      <c r="J40" s="86" t="s">
        <v>52</v>
      </c>
      <c r="K40" s="86"/>
      <c r="L40" s="70">
        <f>L39+$O$40</f>
        <v>7962.7</v>
      </c>
      <c r="M40" s="70">
        <f>M39+$O$40</f>
        <v>9104.18</v>
      </c>
      <c r="N40" s="70">
        <f>N39+$O$40</f>
        <v>10245.66</v>
      </c>
      <c r="O40" s="70">
        <f>ROUND(6600/3.5,2)</f>
        <v>1885.71</v>
      </c>
    </row>
    <row r="41" spans="1:15" x14ac:dyDescent="0.3">
      <c r="A41" s="45" t="s">
        <v>16</v>
      </c>
      <c r="B41" s="78" t="s">
        <v>63</v>
      </c>
      <c r="C41" s="78"/>
      <c r="D41" s="78"/>
      <c r="E41" s="78"/>
      <c r="F41" s="78"/>
      <c r="G41" s="78"/>
      <c r="H41" s="72">
        <f>IFERROR(ROUND(H40*H38,2),"0,00 €")</f>
        <v>0</v>
      </c>
    </row>
    <row r="42" spans="1:15" ht="28" customHeight="1" x14ac:dyDescent="0.3">
      <c r="A42" s="45"/>
      <c r="B42" s="78" t="s">
        <v>60</v>
      </c>
      <c r="C42" s="78"/>
      <c r="D42" s="78"/>
      <c r="E42" s="78"/>
      <c r="F42" s="78"/>
      <c r="G42" s="78"/>
      <c r="H42" s="62"/>
    </row>
    <row r="43" spans="1:15" ht="26.15" customHeight="1" x14ac:dyDescent="0.3">
      <c r="A43" s="45"/>
      <c r="B43" s="78" t="s">
        <v>59</v>
      </c>
      <c r="C43" s="78"/>
      <c r="D43" s="78"/>
      <c r="E43" s="78"/>
      <c r="F43" s="78"/>
      <c r="G43" s="78"/>
      <c r="H43" s="66"/>
      <c r="M43" s="60"/>
      <c r="N43" s="19"/>
    </row>
    <row r="44" spans="1:15" x14ac:dyDescent="0.3">
      <c r="A44" s="45" t="s">
        <v>17</v>
      </c>
      <c r="B44" s="78" t="s">
        <v>64</v>
      </c>
      <c r="C44" s="78"/>
      <c r="D44" s="78"/>
      <c r="E44" s="78"/>
      <c r="F44" s="78"/>
      <c r="G44" s="78"/>
      <c r="H44" s="72">
        <f>IF(H42="Ja",ROUND(H43*2000,2),0)</f>
        <v>0</v>
      </c>
      <c r="M44" s="60"/>
      <c r="N44" s="19"/>
    </row>
    <row r="45" spans="1:15" ht="28" customHeight="1" x14ac:dyDescent="0.3">
      <c r="A45" s="45"/>
      <c r="B45" s="78" t="s">
        <v>62</v>
      </c>
      <c r="C45" s="78"/>
      <c r="D45" s="78"/>
      <c r="E45" s="78"/>
      <c r="F45" s="78"/>
      <c r="G45" s="78"/>
      <c r="H45" s="67"/>
      <c r="N45" s="19"/>
    </row>
    <row r="46" spans="1:15" ht="28" customHeight="1" x14ac:dyDescent="0.3">
      <c r="A46" s="45" t="s">
        <v>45</v>
      </c>
      <c r="B46" s="78" t="s">
        <v>51</v>
      </c>
      <c r="C46" s="78"/>
      <c r="D46" s="78"/>
      <c r="E46" s="78"/>
      <c r="F46" s="78"/>
      <c r="G46" s="78"/>
      <c r="H46" s="72">
        <f>H45*9730</f>
        <v>0</v>
      </c>
      <c r="N46" s="19"/>
    </row>
    <row r="47" spans="1:15" x14ac:dyDescent="0.3">
      <c r="A47" s="59"/>
      <c r="B47" s="78" t="s">
        <v>61</v>
      </c>
      <c r="C47" s="78"/>
      <c r="D47" s="78"/>
      <c r="E47" s="78"/>
      <c r="F47" s="78"/>
      <c r="G47" s="78"/>
      <c r="H47" s="66"/>
      <c r="N47" s="19"/>
    </row>
    <row r="48" spans="1:15" x14ac:dyDescent="0.3">
      <c r="A48" s="45" t="s">
        <v>49</v>
      </c>
      <c r="B48" s="78" t="s">
        <v>72</v>
      </c>
      <c r="C48" s="78"/>
      <c r="D48" s="78"/>
      <c r="E48" s="78"/>
      <c r="F48" s="78"/>
      <c r="G48" s="78"/>
      <c r="H48" s="72">
        <f>ROUND(H47*O40*(-1),2)</f>
        <v>0</v>
      </c>
      <c r="N48" s="19"/>
    </row>
    <row r="49" spans="1:15" x14ac:dyDescent="0.3">
      <c r="A49" s="35" t="s">
        <v>50</v>
      </c>
      <c r="B49" s="79" t="s">
        <v>65</v>
      </c>
      <c r="C49" s="79"/>
      <c r="D49" s="79"/>
      <c r="E49" s="79"/>
      <c r="F49" s="79"/>
      <c r="G49" s="79"/>
      <c r="H49" s="69">
        <f>IFERROR(H41+H44+H48+H46,"0,00 €")</f>
        <v>0</v>
      </c>
      <c r="N49" s="19"/>
    </row>
    <row r="51" spans="1:15" x14ac:dyDescent="0.3">
      <c r="I51" s="42"/>
      <c r="L51" s="24"/>
      <c r="N51" s="19"/>
    </row>
    <row r="52" spans="1:15" ht="15" customHeight="1" x14ac:dyDescent="0.35">
      <c r="A52" s="84" t="s">
        <v>37</v>
      </c>
      <c r="B52" s="84"/>
      <c r="C52" s="84"/>
      <c r="D52" s="84"/>
      <c r="E52" s="84"/>
      <c r="F52" s="84"/>
      <c r="G52" s="84"/>
      <c r="H52" s="84"/>
      <c r="I52" s="84"/>
      <c r="J52" s="84"/>
      <c r="K52" s="2"/>
      <c r="L52" s="24"/>
      <c r="N52" s="19"/>
    </row>
    <row r="53" spans="1:15" ht="15.5" x14ac:dyDescent="0.35">
      <c r="A53" s="5"/>
      <c r="B53" s="5"/>
      <c r="C53" s="5"/>
      <c r="D53" s="5"/>
      <c r="E53" s="5"/>
      <c r="F53" s="5"/>
      <c r="G53" s="5"/>
      <c r="K53" s="2"/>
      <c r="L53" s="24"/>
      <c r="N53" s="19"/>
    </row>
    <row r="54" spans="1:15" ht="39" customHeight="1" x14ac:dyDescent="0.3">
      <c r="A54" s="33" t="s">
        <v>16</v>
      </c>
      <c r="B54" s="78" t="s">
        <v>74</v>
      </c>
      <c r="C54" s="78"/>
      <c r="D54" s="78"/>
      <c r="E54" s="78"/>
      <c r="F54" s="78"/>
      <c r="G54" s="78"/>
      <c r="H54" s="64"/>
      <c r="K54" s="2"/>
      <c r="L54" s="24"/>
      <c r="N54" s="19"/>
    </row>
    <row r="55" spans="1:15" ht="13.5" customHeight="1" x14ac:dyDescent="0.3">
      <c r="A55" s="34" t="s">
        <v>17</v>
      </c>
      <c r="B55" s="81" t="s">
        <v>35</v>
      </c>
      <c r="C55" s="81"/>
      <c r="D55" s="81"/>
      <c r="E55" s="81"/>
      <c r="F55" s="81"/>
      <c r="G55" s="81"/>
      <c r="H55" s="65">
        <f>L11</f>
        <v>0</v>
      </c>
      <c r="K55" s="2"/>
      <c r="L55" s="24"/>
      <c r="N55" s="19"/>
    </row>
    <row r="56" spans="1:15" ht="13.5" customHeight="1" x14ac:dyDescent="0.3">
      <c r="A56" s="74" t="s">
        <v>15</v>
      </c>
      <c r="B56" s="82" t="s">
        <v>36</v>
      </c>
      <c r="C56" s="82"/>
      <c r="D56" s="82"/>
      <c r="E56" s="82"/>
      <c r="F56" s="82"/>
      <c r="G56" s="82"/>
      <c r="H56" s="75">
        <f>H55-H54</f>
        <v>0</v>
      </c>
      <c r="K56" s="2"/>
      <c r="L56" s="24"/>
      <c r="N56" s="19"/>
    </row>
    <row r="57" spans="1:15" ht="13.5" customHeight="1" x14ac:dyDescent="0.3">
      <c r="A57" s="39"/>
      <c r="B57" s="40"/>
      <c r="C57" s="40"/>
      <c r="D57" s="40"/>
      <c r="E57" s="40"/>
      <c r="F57" s="40"/>
      <c r="G57" s="40"/>
      <c r="H57" s="41"/>
      <c r="K57" s="2"/>
      <c r="L57" s="24"/>
      <c r="N57" s="19"/>
    </row>
    <row r="58" spans="1:15" ht="45" customHeight="1" x14ac:dyDescent="0.3">
      <c r="A58" s="77" t="s">
        <v>23</v>
      </c>
      <c r="B58" s="77"/>
      <c r="C58" s="77"/>
      <c r="D58" s="77"/>
      <c r="E58" s="77"/>
      <c r="F58" s="77"/>
      <c r="G58" s="77"/>
      <c r="H58" s="77"/>
      <c r="I58" s="77"/>
      <c r="J58" s="77"/>
      <c r="K58" s="2"/>
      <c r="L58" s="24"/>
      <c r="N58" s="19"/>
    </row>
    <row r="59" spans="1:15" s="32" customFormat="1" x14ac:dyDescent="0.3">
      <c r="A59" s="37" t="s">
        <v>22</v>
      </c>
      <c r="B59" s="38"/>
      <c r="C59" s="38"/>
      <c r="D59" s="38"/>
      <c r="E59" s="38"/>
      <c r="F59" s="38"/>
      <c r="G59" s="38"/>
      <c r="H59" s="38"/>
      <c r="I59" s="38"/>
      <c r="J59" s="38"/>
      <c r="K59" s="2"/>
      <c r="L59" s="24"/>
      <c r="M59" s="1"/>
      <c r="N59" s="19"/>
      <c r="O59" s="1"/>
    </row>
    <row r="60" spans="1:15" ht="15" customHeight="1" x14ac:dyDescent="0.3">
      <c r="A60" s="77" t="s">
        <v>71</v>
      </c>
      <c r="B60" s="77"/>
      <c r="C60" s="77"/>
      <c r="D60" s="77"/>
      <c r="E60" s="77"/>
      <c r="F60" s="77"/>
      <c r="G60" s="77"/>
      <c r="H60" s="77"/>
      <c r="I60" s="77"/>
      <c r="J60" s="77"/>
      <c r="K60" s="2"/>
      <c r="L60" s="24"/>
      <c r="N60" s="19"/>
    </row>
    <row r="61" spans="1:15" s="32" customFormat="1" ht="18.75" customHeight="1" x14ac:dyDescent="0.3">
      <c r="A61" s="77" t="s">
        <v>24</v>
      </c>
      <c r="B61" s="77"/>
      <c r="C61" s="77"/>
      <c r="D61" s="77"/>
      <c r="E61" s="77"/>
      <c r="F61" s="77"/>
      <c r="G61" s="77"/>
      <c r="H61" s="77"/>
      <c r="I61" s="77"/>
      <c r="J61" s="77"/>
      <c r="K61" s="2"/>
      <c r="L61" s="24"/>
      <c r="M61" s="1"/>
      <c r="N61" s="19"/>
      <c r="O61" s="1"/>
    </row>
    <row r="62" spans="1:15" ht="145.5" customHeight="1" x14ac:dyDescent="0.3">
      <c r="A62" s="77" t="s">
        <v>70</v>
      </c>
      <c r="B62" s="77"/>
      <c r="C62" s="77"/>
      <c r="D62" s="77"/>
      <c r="E62" s="77"/>
      <c r="F62" s="77"/>
      <c r="G62" s="77"/>
      <c r="H62" s="77"/>
      <c r="I62" s="77"/>
      <c r="J62" s="77"/>
      <c r="K62" s="2"/>
      <c r="L62" s="24"/>
      <c r="N62" s="19"/>
    </row>
    <row r="63" spans="1:15" ht="20.25" customHeight="1" x14ac:dyDescent="0.3">
      <c r="A63" s="77" t="s">
        <v>68</v>
      </c>
      <c r="B63" s="77"/>
      <c r="C63" s="77"/>
      <c r="D63" s="77"/>
      <c r="E63" s="77"/>
      <c r="F63" s="77"/>
      <c r="G63" s="77"/>
      <c r="H63" s="77"/>
      <c r="I63" s="77"/>
      <c r="J63" s="77"/>
      <c r="K63" s="2"/>
      <c r="L63" s="24"/>
      <c r="N63" s="19"/>
    </row>
    <row r="64" spans="1:15" ht="58.5" customHeight="1" x14ac:dyDescent="0.3">
      <c r="A64" s="77" t="s">
        <v>69</v>
      </c>
      <c r="B64" s="77"/>
      <c r="C64" s="77"/>
      <c r="D64" s="77"/>
      <c r="E64" s="77"/>
      <c r="F64" s="77"/>
      <c r="G64" s="77"/>
      <c r="H64" s="77"/>
      <c r="I64" s="77"/>
      <c r="J64" s="77"/>
      <c r="K64" s="2"/>
      <c r="L64" s="24"/>
      <c r="N64" s="19"/>
    </row>
    <row r="65" spans="1:14" ht="220.5" customHeight="1" x14ac:dyDescent="0.3">
      <c r="A65" s="77" t="s">
        <v>73</v>
      </c>
      <c r="B65" s="77"/>
      <c r="C65" s="77"/>
      <c r="D65" s="77"/>
      <c r="E65" s="77"/>
      <c r="F65" s="77"/>
      <c r="G65" s="77"/>
      <c r="H65" s="77"/>
      <c r="I65" s="77"/>
      <c r="J65" s="77"/>
      <c r="K65" s="2"/>
      <c r="L65" s="24"/>
      <c r="N65" s="19"/>
    </row>
    <row r="66" spans="1:14" ht="53.25" customHeight="1" x14ac:dyDescent="0.3">
      <c r="A66" s="76"/>
      <c r="B66" s="76"/>
      <c r="C66" s="76"/>
      <c r="D66" s="76"/>
      <c r="E66" s="76"/>
      <c r="F66" s="76"/>
      <c r="G66" s="76"/>
      <c r="H66" s="76"/>
      <c r="I66" s="76"/>
      <c r="J66" s="76"/>
    </row>
    <row r="68" spans="1:14" x14ac:dyDescent="0.3">
      <c r="D68" s="42"/>
    </row>
  </sheetData>
  <mergeCells count="35">
    <mergeCell ref="A2:J2"/>
    <mergeCell ref="B54:G54"/>
    <mergeCell ref="B55:G55"/>
    <mergeCell ref="B56:G56"/>
    <mergeCell ref="A4:L5"/>
    <mergeCell ref="A52:J52"/>
    <mergeCell ref="A29:J29"/>
    <mergeCell ref="B31:G31"/>
    <mergeCell ref="B33:G33"/>
    <mergeCell ref="B32:G32"/>
    <mergeCell ref="A36:J36"/>
    <mergeCell ref="J39:K39"/>
    <mergeCell ref="J40:K40"/>
    <mergeCell ref="B7:D7"/>
    <mergeCell ref="G7:H7"/>
    <mergeCell ref="B38:G38"/>
    <mergeCell ref="B39:G39"/>
    <mergeCell ref="B42:G42"/>
    <mergeCell ref="B43:G43"/>
    <mergeCell ref="B40:G40"/>
    <mergeCell ref="B41:G41"/>
    <mergeCell ref="B44:G44"/>
    <mergeCell ref="B46:G46"/>
    <mergeCell ref="B49:G49"/>
    <mergeCell ref="A62:J62"/>
    <mergeCell ref="A58:J58"/>
    <mergeCell ref="A61:J61"/>
    <mergeCell ref="B47:G47"/>
    <mergeCell ref="B45:G45"/>
    <mergeCell ref="A66:J66"/>
    <mergeCell ref="A65:J65"/>
    <mergeCell ref="B48:G48"/>
    <mergeCell ref="A60:J60"/>
    <mergeCell ref="A63:J63"/>
    <mergeCell ref="A64:J64"/>
  </mergeCells>
  <phoneticPr fontId="2" type="noConversion"/>
  <dataValidations count="2">
    <dataValidation type="list" allowBlank="1" showInputMessage="1" showErrorMessage="1" sqref="H42" xr:uid="{A6E96019-8F74-4821-A533-7410A08EFBC6}">
      <formula1>"Ja, Nein"</formula1>
    </dataValidation>
    <dataValidation type="list" allowBlank="1" showInputMessage="1" showErrorMessage="1" sqref="H39" xr:uid="{C78FA024-0608-4B93-B116-AB81C090A988}">
      <formula1>"mind. 15%, mind. 20%, mind. 25%"</formula1>
    </dataValidation>
  </dataValidations>
  <pageMargins left="0.25" right="0.25" top="0.75" bottom="0.75" header="0.3" footer="0.3"/>
  <pageSetup paperSize="8" scale="72" orientation="portrait" r:id="rId1"/>
  <headerFooter alignWithMargins="0"/>
  <ignoredErrors>
    <ignoredError sqref="H33"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Budgetausgleich 2022</vt:lpstr>
      <vt:lpstr>'Budgetausgleich 2022'!Druckbereich</vt:lpstr>
    </vt:vector>
  </TitlesOfParts>
  <Company>BWKG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Frech</dc:creator>
  <cp:lastModifiedBy>Beck, Tobias</cp:lastModifiedBy>
  <cp:lastPrinted>2023-01-27T10:29:05Z</cp:lastPrinted>
  <dcterms:created xsi:type="dcterms:W3CDTF">2007-03-09T09:17:29Z</dcterms:created>
  <dcterms:modified xsi:type="dcterms:W3CDTF">2023-03-14T16:52:22Z</dcterms:modified>
</cp:coreProperties>
</file>